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s Muñoz\Desktop\Capaco\COMISION VIVIENDAS\MUVH\CHE ROGA PORA\ESTUDIO ECONOMICO\ULTIMOS 13-12-23\2024\a presentar\AFD\Nueva panilla\ULTIMA PRESENTACION AL MUVH\"/>
    </mc:Choice>
  </mc:AlternateContent>
  <bookViews>
    <workbookView xWindow="0" yWindow="0" windowWidth="28800" windowHeight="11835" tabRatio="738" activeTab="3"/>
  </bookViews>
  <sheets>
    <sheet name="1- DATOS DEL PROYECTO" sheetId="67" r:id="rId1"/>
    <sheet name="2- INFRAESTRUCTURA" sheetId="62" r:id="rId2"/>
    <sheet name="3- INDIRECTOS Y COSTOS  ADM" sheetId="64" r:id="rId3"/>
    <sheet name="4-COSTOS DE TRANS Y FIDUCIA" sheetId="97" r:id="rId4"/>
    <sheet name="5- COSTO FINANCIERO AFD" sheetId="116" r:id="rId5"/>
    <sheet name="6-CUADRO RESUMEN " sheetId="38" r:id="rId6"/>
    <sheet name="RESUMEN PARA PLATAFORMA " sheetId="120" r:id="rId7"/>
    <sheet name="ESTRUCTURA DE COSTOS T1" sheetId="121" r:id="rId8"/>
    <sheet name="ESTRUCTURA DE COSTOS T2" sheetId="122" r:id="rId9"/>
    <sheet name="ESTRUCTURA DE COSTOS T3" sheetId="123" r:id="rId10"/>
    <sheet name="ESTRUCTURA DE COSTOS T4" sheetId="124" r:id="rId11"/>
    <sheet name="ESTRUCTURA DE COSTOS T5" sheetId="125" r:id="rId12"/>
    <sheet name="ESTRUCTURA DE COSTOS T6" sheetId="126" r:id="rId13"/>
    <sheet name="ESTRUCTURA DE COSTOS T7" sheetId="127" r:id="rId14"/>
    <sheet name="ESTRUCTURA DE COSTOS T8" sheetId="128" r:id="rId15"/>
  </sheets>
  <externalReferences>
    <externalReference r:id="rId16"/>
  </externalReferences>
  <definedNames>
    <definedName name="__R" localSheetId="4">#REF!</definedName>
    <definedName name="__R" localSheetId="7">#REF!</definedName>
    <definedName name="__R" localSheetId="8">#REF!</definedName>
    <definedName name="__R" localSheetId="9">#REF!</definedName>
    <definedName name="__R" localSheetId="10">#REF!</definedName>
    <definedName name="__R" localSheetId="11">#REF!</definedName>
    <definedName name="__R" localSheetId="12">#REF!</definedName>
    <definedName name="__R" localSheetId="13">#REF!</definedName>
    <definedName name="__R" localSheetId="14">#REF!</definedName>
    <definedName name="__R" localSheetId="6">#REF!</definedName>
    <definedName name="__R">#REF!</definedName>
    <definedName name="_1Sin_nombre" localSheetId="4">#REF!</definedName>
    <definedName name="_1Sin_nombre" localSheetId="7">#REF!</definedName>
    <definedName name="_1Sin_nombre" localSheetId="8">#REF!</definedName>
    <definedName name="_1Sin_nombre" localSheetId="9">#REF!</definedName>
    <definedName name="_1Sin_nombre" localSheetId="10">#REF!</definedName>
    <definedName name="_1Sin_nombre" localSheetId="11">#REF!</definedName>
    <definedName name="_1Sin_nombre" localSheetId="12">#REF!</definedName>
    <definedName name="_1Sin_nombre" localSheetId="13">#REF!</definedName>
    <definedName name="_1Sin_nombre" localSheetId="14">#REF!</definedName>
    <definedName name="_1Sin_nombre" localSheetId="6">#REF!</definedName>
    <definedName name="_1Sin_nombre">#REF!</definedName>
    <definedName name="_62" localSheetId="4" hidden="1">#REF!</definedName>
    <definedName name="_62" localSheetId="7" hidden="1">#REF!</definedName>
    <definedName name="_62" localSheetId="8" hidden="1">#REF!</definedName>
    <definedName name="_62" localSheetId="9" hidden="1">#REF!</definedName>
    <definedName name="_62" localSheetId="10" hidden="1">#REF!</definedName>
    <definedName name="_62" localSheetId="11" hidden="1">#REF!</definedName>
    <definedName name="_62" localSheetId="12" hidden="1">#REF!</definedName>
    <definedName name="_62" localSheetId="13" hidden="1">#REF!</definedName>
    <definedName name="_62" localSheetId="14" hidden="1">#REF!</definedName>
    <definedName name="_62" localSheetId="6" hidden="1">#REF!</definedName>
    <definedName name="_62" hidden="1">#REF!</definedName>
    <definedName name="_63" localSheetId="4" hidden="1">#REF!</definedName>
    <definedName name="_63" localSheetId="7" hidden="1">#REF!</definedName>
    <definedName name="_63" localSheetId="8" hidden="1">#REF!</definedName>
    <definedName name="_63" localSheetId="9" hidden="1">#REF!</definedName>
    <definedName name="_63" localSheetId="10" hidden="1">#REF!</definedName>
    <definedName name="_63" localSheetId="11" hidden="1">#REF!</definedName>
    <definedName name="_63" localSheetId="12" hidden="1">#REF!</definedName>
    <definedName name="_63" localSheetId="13" hidden="1">#REF!</definedName>
    <definedName name="_63" localSheetId="14" hidden="1">#REF!</definedName>
    <definedName name="_63" localSheetId="6" hidden="1">#REF!</definedName>
    <definedName name="_63" hidden="1">#REF!</definedName>
    <definedName name="_64" localSheetId="4" hidden="1">#REF!</definedName>
    <definedName name="_64" localSheetId="7" hidden="1">#REF!</definedName>
    <definedName name="_64" localSheetId="8" hidden="1">#REF!</definedName>
    <definedName name="_64" localSheetId="9" hidden="1">#REF!</definedName>
    <definedName name="_64" localSheetId="10" hidden="1">#REF!</definedName>
    <definedName name="_64" localSheetId="11" hidden="1">#REF!</definedName>
    <definedName name="_64" localSheetId="12" hidden="1">#REF!</definedName>
    <definedName name="_64" localSheetId="13" hidden="1">#REF!</definedName>
    <definedName name="_64" localSheetId="14" hidden="1">#REF!</definedName>
    <definedName name="_64" localSheetId="6" hidden="1">#REF!</definedName>
    <definedName name="_64" hidden="1">#REF!</definedName>
    <definedName name="_65" localSheetId="4" hidden="1">#REF!</definedName>
    <definedName name="_65" localSheetId="7" hidden="1">#REF!</definedName>
    <definedName name="_65" localSheetId="8" hidden="1">#REF!</definedName>
    <definedName name="_65" localSheetId="9" hidden="1">#REF!</definedName>
    <definedName name="_65" localSheetId="10" hidden="1">#REF!</definedName>
    <definedName name="_65" localSheetId="11" hidden="1">#REF!</definedName>
    <definedName name="_65" localSheetId="12" hidden="1">#REF!</definedName>
    <definedName name="_65" localSheetId="13" hidden="1">#REF!</definedName>
    <definedName name="_65" localSheetId="14" hidden="1">#REF!</definedName>
    <definedName name="_65" localSheetId="6" hidden="1">#REF!</definedName>
    <definedName name="_65" hidden="1">#REF!</definedName>
    <definedName name="_bas2" localSheetId="4">#REF!</definedName>
    <definedName name="_bas2" localSheetId="7">#REF!</definedName>
    <definedName name="_bas2" localSheetId="8">#REF!</definedName>
    <definedName name="_bas2" localSheetId="9">#REF!</definedName>
    <definedName name="_bas2" localSheetId="10">#REF!</definedName>
    <definedName name="_bas2" localSheetId="11">#REF!</definedName>
    <definedName name="_bas2" localSheetId="12">#REF!</definedName>
    <definedName name="_bas2" localSheetId="13">#REF!</definedName>
    <definedName name="_bas2" localSheetId="14">#REF!</definedName>
    <definedName name="_bas2" localSheetId="6">#REF!</definedName>
    <definedName name="_bas2">#REF!</definedName>
    <definedName name="_cap20" localSheetId="4">#REF!</definedName>
    <definedName name="_cap20" localSheetId="7">#REF!</definedName>
    <definedName name="_cap20" localSheetId="8">#REF!</definedName>
    <definedName name="_cap20" localSheetId="9">#REF!</definedName>
    <definedName name="_cap20" localSheetId="10">#REF!</definedName>
    <definedName name="_cap20" localSheetId="11">#REF!</definedName>
    <definedName name="_cap20" localSheetId="12">#REF!</definedName>
    <definedName name="_cap20" localSheetId="13">#REF!</definedName>
    <definedName name="_cap20" localSheetId="14">#REF!</definedName>
    <definedName name="_cap20" localSheetId="6">#REF!</definedName>
    <definedName name="_cap20">#REF!</definedName>
    <definedName name="_COPIA" localSheetId="4" hidden="1">#REF!</definedName>
    <definedName name="_COPIA" localSheetId="7" hidden="1">#REF!</definedName>
    <definedName name="_COPIA" localSheetId="8" hidden="1">#REF!</definedName>
    <definedName name="_COPIA" localSheetId="9" hidden="1">#REF!</definedName>
    <definedName name="_COPIA" localSheetId="10" hidden="1">#REF!</definedName>
    <definedName name="_COPIA" localSheetId="11" hidden="1">#REF!</definedName>
    <definedName name="_COPIA" localSheetId="12" hidden="1">#REF!</definedName>
    <definedName name="_COPIA" localSheetId="13" hidden="1">#REF!</definedName>
    <definedName name="_COPIA" localSheetId="14" hidden="1">#REF!</definedName>
    <definedName name="_COPIA" localSheetId="6" hidden="1">#REF!</definedName>
    <definedName name="_COPIA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6" hidden="1">#REF!</definedName>
    <definedName name="_Fill" hidden="1">#REF!</definedName>
    <definedName name="_hor110" localSheetId="4">#REF!</definedName>
    <definedName name="_hor110" localSheetId="7">#REF!</definedName>
    <definedName name="_hor110" localSheetId="8">#REF!</definedName>
    <definedName name="_hor110" localSheetId="9">#REF!</definedName>
    <definedName name="_hor110" localSheetId="10">#REF!</definedName>
    <definedName name="_hor110" localSheetId="11">#REF!</definedName>
    <definedName name="_hor110" localSheetId="12">#REF!</definedName>
    <definedName name="_hor110" localSheetId="13">#REF!</definedName>
    <definedName name="_hor110" localSheetId="14">#REF!</definedName>
    <definedName name="_hor110" localSheetId="6">#REF!</definedName>
    <definedName name="_hor110">#REF!</definedName>
    <definedName name="_hor150" localSheetId="4">#REF!</definedName>
    <definedName name="_hor150" localSheetId="7">#REF!</definedName>
    <definedName name="_hor150" localSheetId="8">#REF!</definedName>
    <definedName name="_hor150" localSheetId="9">#REF!</definedName>
    <definedName name="_hor150" localSheetId="10">#REF!</definedName>
    <definedName name="_hor150" localSheetId="11">#REF!</definedName>
    <definedName name="_hor150" localSheetId="12">#REF!</definedName>
    <definedName name="_hor150" localSheetId="13">#REF!</definedName>
    <definedName name="_hor150" localSheetId="14">#REF!</definedName>
    <definedName name="_hor150" localSheetId="6">#REF!</definedName>
    <definedName name="_hor150">#REF!</definedName>
    <definedName name="_hor90" localSheetId="4">#REF!</definedName>
    <definedName name="_hor90" localSheetId="7">#REF!</definedName>
    <definedName name="_hor90" localSheetId="8">#REF!</definedName>
    <definedName name="_hor90" localSheetId="9">#REF!</definedName>
    <definedName name="_hor90" localSheetId="10">#REF!</definedName>
    <definedName name="_hor90" localSheetId="11">#REF!</definedName>
    <definedName name="_hor90" localSheetId="12">#REF!</definedName>
    <definedName name="_hor90" localSheetId="13">#REF!</definedName>
    <definedName name="_hor90" localSheetId="14">#REF!</definedName>
    <definedName name="_hor90" localSheetId="6">#REF!</definedName>
    <definedName name="_hor90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6" hidden="1">#REF!</definedName>
    <definedName name="_Key2" hidden="1">#REF!</definedName>
    <definedName name="_mc800" localSheetId="4">#REF!</definedName>
    <definedName name="_mc800" localSheetId="7">#REF!</definedName>
    <definedName name="_mc800" localSheetId="8">#REF!</definedName>
    <definedName name="_mc800" localSheetId="9">#REF!</definedName>
    <definedName name="_mc800" localSheetId="10">#REF!</definedName>
    <definedName name="_mc800" localSheetId="11">#REF!</definedName>
    <definedName name="_mc800" localSheetId="12">#REF!</definedName>
    <definedName name="_mc800" localSheetId="13">#REF!</definedName>
    <definedName name="_mc800" localSheetId="14">#REF!</definedName>
    <definedName name="_mc800" localSheetId="6">#REF!</definedName>
    <definedName name="_mc800">#REF!</definedName>
    <definedName name="_Order1" hidden="1">0</definedName>
    <definedName name="_Order2" hidden="1">0</definedName>
    <definedName name="_R" localSheetId="4">#REF!</definedName>
    <definedName name="_R" localSheetId="7">#REF!</definedName>
    <definedName name="_R" localSheetId="8">#REF!</definedName>
    <definedName name="_R" localSheetId="9">#REF!</definedName>
    <definedName name="_R" localSheetId="10">#REF!</definedName>
    <definedName name="_R" localSheetId="11">#REF!</definedName>
    <definedName name="_R" localSheetId="12">#REF!</definedName>
    <definedName name="_R" localSheetId="13">#REF!</definedName>
    <definedName name="_R" localSheetId="14">#REF!</definedName>
    <definedName name="_R" localSheetId="6">#REF!</definedName>
    <definedName name="_R">#REF!</definedName>
    <definedName name="_Sa24" localSheetId="4">#REF!</definedName>
    <definedName name="_Sa24" localSheetId="7">#REF!</definedName>
    <definedName name="_Sa24" localSheetId="8">#REF!</definedName>
    <definedName name="_Sa24" localSheetId="9">#REF!</definedName>
    <definedName name="_Sa24" localSheetId="10">#REF!</definedName>
    <definedName name="_Sa24" localSheetId="11">#REF!</definedName>
    <definedName name="_Sa24" localSheetId="12">#REF!</definedName>
    <definedName name="_Sa24" localSheetId="13">#REF!</definedName>
    <definedName name="_Sa24" localSheetId="14">#REF!</definedName>
    <definedName name="_Sa24" localSheetId="6">#REF!</definedName>
    <definedName name="_Sa24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6" hidden="1">#REF!</definedName>
    <definedName name="_Sort" hidden="1">#REF!</definedName>
    <definedName name="´pr" localSheetId="4">#REF!</definedName>
    <definedName name="´pr" localSheetId="7">#REF!</definedName>
    <definedName name="´pr" localSheetId="8">#REF!</definedName>
    <definedName name="´pr" localSheetId="9">#REF!</definedName>
    <definedName name="´pr" localSheetId="10">#REF!</definedName>
    <definedName name="´pr" localSheetId="11">#REF!</definedName>
    <definedName name="´pr" localSheetId="12">#REF!</definedName>
    <definedName name="´pr" localSheetId="13">#REF!</definedName>
    <definedName name="´pr" localSheetId="14">#REF!</definedName>
    <definedName name="´pr" localSheetId="6">#REF!</definedName>
    <definedName name="´pr">#REF!</definedName>
    <definedName name="a" localSheetId="4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6">#REF!</definedName>
    <definedName name="a">#REF!</definedName>
    <definedName name="a_diluido" localSheetId="4">#REF!</definedName>
    <definedName name="a_diluido" localSheetId="7">#REF!</definedName>
    <definedName name="a_diluido" localSheetId="8">#REF!</definedName>
    <definedName name="a_diluido" localSheetId="9">#REF!</definedName>
    <definedName name="a_diluido" localSheetId="10">#REF!</definedName>
    <definedName name="a_diluido" localSheetId="11">#REF!</definedName>
    <definedName name="a_diluido" localSheetId="12">#REF!</definedName>
    <definedName name="a_diluido" localSheetId="13">#REF!</definedName>
    <definedName name="a_diluido" localSheetId="14">#REF!</definedName>
    <definedName name="a_diluido" localSheetId="6">#REF!</definedName>
    <definedName name="a_diluido">#REF!</definedName>
    <definedName name="A_Util" localSheetId="4">#REF!</definedName>
    <definedName name="A_Util" localSheetId="7">#REF!</definedName>
    <definedName name="A_Util" localSheetId="8">#REF!</definedName>
    <definedName name="A_Util" localSheetId="9">#REF!</definedName>
    <definedName name="A_Util" localSheetId="10">#REF!</definedName>
    <definedName name="A_Util" localSheetId="11">#REF!</definedName>
    <definedName name="A_Util" localSheetId="12">#REF!</definedName>
    <definedName name="A_Util" localSheetId="13">#REF!</definedName>
    <definedName name="A_Util" localSheetId="14">#REF!</definedName>
    <definedName name="A_Util" localSheetId="6">#REF!</definedName>
    <definedName name="A_Util">#REF!</definedName>
    <definedName name="aa" localSheetId="4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6">#REF!</definedName>
    <definedName name="aa">#REF!</definedName>
    <definedName name="AAA" localSheetId="4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6">#REF!</definedName>
    <definedName name="AAA">#REF!</definedName>
    <definedName name="aaaaa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aaaaaa" localSheetId="4">#REF!</definedName>
    <definedName name="aaaaaaa" localSheetId="7">#REF!</definedName>
    <definedName name="aaaaaaa" localSheetId="8">#REF!</definedName>
    <definedName name="aaaaaaa" localSheetId="9">#REF!</definedName>
    <definedName name="aaaaaaa" localSheetId="10">#REF!</definedName>
    <definedName name="aaaaaaa" localSheetId="11">#REF!</definedName>
    <definedName name="aaaaaaa" localSheetId="12">#REF!</definedName>
    <definedName name="aaaaaaa" localSheetId="13">#REF!</definedName>
    <definedName name="aaaaaaa" localSheetId="14">#REF!</definedName>
    <definedName name="aaaaaaa" localSheetId="6">#REF!</definedName>
    <definedName name="aaaaaaa">#REF!</definedName>
    <definedName name="aaEDIFICIOS" localSheetId="4">#REF!</definedName>
    <definedName name="aaEDIFICIOS" localSheetId="7">#REF!</definedName>
    <definedName name="aaEDIFICIOS" localSheetId="8">#REF!</definedName>
    <definedName name="aaEDIFICIOS" localSheetId="9">#REF!</definedName>
    <definedName name="aaEDIFICIOS" localSheetId="10">#REF!</definedName>
    <definedName name="aaEDIFICIOS" localSheetId="11">#REF!</definedName>
    <definedName name="aaEDIFICIOS" localSheetId="12">#REF!</definedName>
    <definedName name="aaEDIFICIOS" localSheetId="13">#REF!</definedName>
    <definedName name="aaEDIFICIOS" localSheetId="14">#REF!</definedName>
    <definedName name="aaEDIFICIOS" localSheetId="6">#REF!</definedName>
    <definedName name="aaEDIFICIOS">#REF!</definedName>
    <definedName name="abc" localSheetId="4">#REF!</definedName>
    <definedName name="abc" localSheetId="7">#REF!</definedName>
    <definedName name="abc" localSheetId="8">#REF!</definedName>
    <definedName name="abc" localSheetId="9">#REF!</definedName>
    <definedName name="abc" localSheetId="10">#REF!</definedName>
    <definedName name="abc" localSheetId="11">#REF!</definedName>
    <definedName name="abc" localSheetId="12">#REF!</definedName>
    <definedName name="abc" localSheetId="13">#REF!</definedName>
    <definedName name="abc" localSheetId="14">#REF!</definedName>
    <definedName name="abc" localSheetId="6">#REF!</definedName>
    <definedName name="abc">#REF!</definedName>
    <definedName name="acum_gs" localSheetId="4">#REF!</definedName>
    <definedName name="acum_gs" localSheetId="7">#REF!</definedName>
    <definedName name="acum_gs" localSheetId="8">#REF!</definedName>
    <definedName name="acum_gs" localSheetId="9">#REF!</definedName>
    <definedName name="acum_gs" localSheetId="10">#REF!</definedName>
    <definedName name="acum_gs" localSheetId="11">#REF!</definedName>
    <definedName name="acum_gs" localSheetId="12">#REF!</definedName>
    <definedName name="acum_gs" localSheetId="13">#REF!</definedName>
    <definedName name="acum_gs" localSheetId="14">#REF!</definedName>
    <definedName name="acum_gs" localSheetId="6">#REF!</definedName>
    <definedName name="acum_gs">#REF!</definedName>
    <definedName name="acum_us" localSheetId="4">#REF!</definedName>
    <definedName name="acum_us" localSheetId="7">#REF!</definedName>
    <definedName name="acum_us" localSheetId="8">#REF!</definedName>
    <definedName name="acum_us" localSheetId="9">#REF!</definedName>
    <definedName name="acum_us" localSheetId="10">#REF!</definedName>
    <definedName name="acum_us" localSheetId="11">#REF!</definedName>
    <definedName name="acum_us" localSheetId="12">#REF!</definedName>
    <definedName name="acum_us" localSheetId="13">#REF!</definedName>
    <definedName name="acum_us" localSheetId="14">#REF!</definedName>
    <definedName name="acum_us" localSheetId="6">#REF!</definedName>
    <definedName name="acum_us">#REF!</definedName>
    <definedName name="ADITIVO_F" localSheetId="4">#REF!</definedName>
    <definedName name="ADITIVO_F" localSheetId="7">#REF!</definedName>
    <definedName name="ADITIVO_F" localSheetId="8">#REF!</definedName>
    <definedName name="ADITIVO_F" localSheetId="9">#REF!</definedName>
    <definedName name="ADITIVO_F" localSheetId="10">#REF!</definedName>
    <definedName name="ADITIVO_F" localSheetId="11">#REF!</definedName>
    <definedName name="ADITIVO_F" localSheetId="12">#REF!</definedName>
    <definedName name="ADITIVO_F" localSheetId="13">#REF!</definedName>
    <definedName name="ADITIVO_F" localSheetId="14">#REF!</definedName>
    <definedName name="ADITIVO_F" localSheetId="6">#REF!</definedName>
    <definedName name="ADITIVO_F">#REF!</definedName>
    <definedName name="ADITIVO_P" localSheetId="4">#REF!</definedName>
    <definedName name="ADITIVO_P" localSheetId="7">#REF!</definedName>
    <definedName name="ADITIVO_P" localSheetId="8">#REF!</definedName>
    <definedName name="ADITIVO_P" localSheetId="9">#REF!</definedName>
    <definedName name="ADITIVO_P" localSheetId="10">#REF!</definedName>
    <definedName name="ADITIVO_P" localSheetId="11">#REF!</definedName>
    <definedName name="ADITIVO_P" localSheetId="12">#REF!</definedName>
    <definedName name="ADITIVO_P" localSheetId="13">#REF!</definedName>
    <definedName name="ADITIVO_P" localSheetId="14">#REF!</definedName>
    <definedName name="ADITIVO_P" localSheetId="6">#REF!</definedName>
    <definedName name="ADITIVO_P">#REF!</definedName>
    <definedName name="Agua" localSheetId="4">#REF!</definedName>
    <definedName name="Agua" localSheetId="7">#REF!</definedName>
    <definedName name="Agua" localSheetId="8">#REF!</definedName>
    <definedName name="Agua" localSheetId="9">#REF!</definedName>
    <definedName name="Agua" localSheetId="10">#REF!</definedName>
    <definedName name="Agua" localSheetId="11">#REF!</definedName>
    <definedName name="Agua" localSheetId="12">#REF!</definedName>
    <definedName name="Agua" localSheetId="13">#REF!</definedName>
    <definedName name="Agua" localSheetId="14">#REF!</definedName>
    <definedName name="Agua" localSheetId="6">#REF!</definedName>
    <definedName name="Agua">#REF!</definedName>
    <definedName name="AHISLACIONRAQUEL" localSheetId="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HISLACIONRAQUEL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islación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al" localSheetId="4">#REF!</definedName>
    <definedName name="al" localSheetId="7">#REF!</definedName>
    <definedName name="al" localSheetId="8">#REF!</definedName>
    <definedName name="al" localSheetId="9">#REF!</definedName>
    <definedName name="al" localSheetId="10">#REF!</definedName>
    <definedName name="al" localSheetId="11">#REF!</definedName>
    <definedName name="al" localSheetId="12">#REF!</definedName>
    <definedName name="al" localSheetId="13">#REF!</definedName>
    <definedName name="al" localSheetId="14">#REF!</definedName>
    <definedName name="al" localSheetId="6">#REF!</definedName>
    <definedName name="al">#REF!</definedName>
    <definedName name="ALAMBRADO" localSheetId="4">#REF!</definedName>
    <definedName name="ALAMBRADO" localSheetId="7">#REF!</definedName>
    <definedName name="ALAMBRADO" localSheetId="8">#REF!</definedName>
    <definedName name="ALAMBRADO" localSheetId="9">#REF!</definedName>
    <definedName name="ALAMBRADO" localSheetId="10">#REF!</definedName>
    <definedName name="ALAMBRADO" localSheetId="11">#REF!</definedName>
    <definedName name="ALAMBRADO" localSheetId="12">#REF!</definedName>
    <definedName name="ALAMBRADO" localSheetId="13">#REF!</definedName>
    <definedName name="ALAMBRADO" localSheetId="14">#REF!</definedName>
    <definedName name="ALAMBRADO" localSheetId="6">#REF!</definedName>
    <definedName name="ALAMBRADO">#REF!</definedName>
    <definedName name="alambre" localSheetId="4">#REF!</definedName>
    <definedName name="alambre" localSheetId="7">#REF!</definedName>
    <definedName name="alambre" localSheetId="8">#REF!</definedName>
    <definedName name="alambre" localSheetId="9">#REF!</definedName>
    <definedName name="alambre" localSheetId="10">#REF!</definedName>
    <definedName name="alambre" localSheetId="11">#REF!</definedName>
    <definedName name="alambre" localSheetId="12">#REF!</definedName>
    <definedName name="alambre" localSheetId="13">#REF!</definedName>
    <definedName name="alambre" localSheetId="14">#REF!</definedName>
    <definedName name="alambre" localSheetId="6">#REF!</definedName>
    <definedName name="alambre">#REF!</definedName>
    <definedName name="ALAMBRE_F" localSheetId="4">#REF!</definedName>
    <definedName name="ALAMBRE_F" localSheetId="7">#REF!</definedName>
    <definedName name="ALAMBRE_F" localSheetId="8">#REF!</definedName>
    <definedName name="ALAMBRE_F" localSheetId="9">#REF!</definedName>
    <definedName name="ALAMBRE_F" localSheetId="10">#REF!</definedName>
    <definedName name="ALAMBRE_F" localSheetId="11">#REF!</definedName>
    <definedName name="ALAMBRE_F" localSheetId="12">#REF!</definedName>
    <definedName name="ALAMBRE_F" localSheetId="13">#REF!</definedName>
    <definedName name="ALAMBRE_F" localSheetId="14">#REF!</definedName>
    <definedName name="ALAMBRE_F" localSheetId="6">#REF!</definedName>
    <definedName name="ALAMBRE_F">#REF!</definedName>
    <definedName name="ALAMBRE_P" localSheetId="4">#REF!</definedName>
    <definedName name="ALAMBRE_P" localSheetId="7">#REF!</definedName>
    <definedName name="ALAMBRE_P" localSheetId="8">#REF!</definedName>
    <definedName name="ALAMBRE_P" localSheetId="9">#REF!</definedName>
    <definedName name="ALAMBRE_P" localSheetId="10">#REF!</definedName>
    <definedName name="ALAMBRE_P" localSheetId="11">#REF!</definedName>
    <definedName name="ALAMBRE_P" localSheetId="12">#REF!</definedName>
    <definedName name="ALAMBRE_P" localSheetId="13">#REF!</definedName>
    <definedName name="ALAMBRE_P" localSheetId="14">#REF!</definedName>
    <definedName name="ALAMBRE_P" localSheetId="6">#REF!</definedName>
    <definedName name="ALAMBRE_P">#REF!</definedName>
    <definedName name="Albañ" localSheetId="4">#REF!</definedName>
    <definedName name="Albañ" localSheetId="7">#REF!</definedName>
    <definedName name="Albañ" localSheetId="8">#REF!</definedName>
    <definedName name="Albañ" localSheetId="9">#REF!</definedName>
    <definedName name="Albañ" localSheetId="10">#REF!</definedName>
    <definedName name="Albañ" localSheetId="11">#REF!</definedName>
    <definedName name="Albañ" localSheetId="12">#REF!</definedName>
    <definedName name="Albañ" localSheetId="13">#REF!</definedName>
    <definedName name="Albañ" localSheetId="14">#REF!</definedName>
    <definedName name="Albañ" localSheetId="6">#REF!</definedName>
    <definedName name="Albañ">#REF!</definedName>
    <definedName name="ald" localSheetId="4">#REF!</definedName>
    <definedName name="ald" localSheetId="7">#REF!</definedName>
    <definedName name="ald" localSheetId="8">#REF!</definedName>
    <definedName name="ald" localSheetId="9">#REF!</definedName>
    <definedName name="ald" localSheetId="10">#REF!</definedName>
    <definedName name="ald" localSheetId="11">#REF!</definedName>
    <definedName name="ald" localSheetId="12">#REF!</definedName>
    <definedName name="ald" localSheetId="13">#REF!</definedName>
    <definedName name="ald" localSheetId="14">#REF!</definedName>
    <definedName name="ald" localSheetId="6">#REF!</definedName>
    <definedName name="ald">#REF!</definedName>
    <definedName name="alg" localSheetId="4">#REF!</definedName>
    <definedName name="alg" localSheetId="7">#REF!</definedName>
    <definedName name="alg" localSheetId="8">#REF!</definedName>
    <definedName name="alg" localSheetId="9">#REF!</definedName>
    <definedName name="alg" localSheetId="10">#REF!</definedName>
    <definedName name="alg" localSheetId="11">#REF!</definedName>
    <definedName name="alg" localSheetId="12">#REF!</definedName>
    <definedName name="alg" localSheetId="13">#REF!</definedName>
    <definedName name="alg" localSheetId="14">#REF!</definedName>
    <definedName name="alg" localSheetId="6">#REF!</definedName>
    <definedName name="alg">#REF!</definedName>
    <definedName name="alhd" localSheetId="4">#REF!</definedName>
    <definedName name="alhd" localSheetId="7">#REF!</definedName>
    <definedName name="alhd" localSheetId="8">#REF!</definedName>
    <definedName name="alhd" localSheetId="9">#REF!</definedName>
    <definedName name="alhd" localSheetId="10">#REF!</definedName>
    <definedName name="alhd" localSheetId="11">#REF!</definedName>
    <definedName name="alhd" localSheetId="12">#REF!</definedName>
    <definedName name="alhd" localSheetId="13">#REF!</definedName>
    <definedName name="alhd" localSheetId="14">#REF!</definedName>
    <definedName name="alhd" localSheetId="6">#REF!</definedName>
    <definedName name="alhd">#REF!</definedName>
    <definedName name="alhg" localSheetId="4">#REF!</definedName>
    <definedName name="alhg" localSheetId="7">#REF!</definedName>
    <definedName name="alhg" localSheetId="8">#REF!</definedName>
    <definedName name="alhg" localSheetId="9">#REF!</definedName>
    <definedName name="alhg" localSheetId="10">#REF!</definedName>
    <definedName name="alhg" localSheetId="11">#REF!</definedName>
    <definedName name="alhg" localSheetId="12">#REF!</definedName>
    <definedName name="alhg" localSheetId="13">#REF!</definedName>
    <definedName name="alhg" localSheetId="14">#REF!</definedName>
    <definedName name="alhg" localSheetId="6">#REF!</definedName>
    <definedName name="alhg">#REF!</definedName>
    <definedName name="Alm_neg" localSheetId="4">#REF!</definedName>
    <definedName name="Alm_neg" localSheetId="7">#REF!</definedName>
    <definedName name="Alm_neg" localSheetId="8">#REF!</definedName>
    <definedName name="Alm_neg" localSheetId="9">#REF!</definedName>
    <definedName name="Alm_neg" localSheetId="10">#REF!</definedName>
    <definedName name="Alm_neg" localSheetId="11">#REF!</definedName>
    <definedName name="Alm_neg" localSheetId="12">#REF!</definedName>
    <definedName name="Alm_neg" localSheetId="13">#REF!</definedName>
    <definedName name="Alm_neg" localSheetId="14">#REF!</definedName>
    <definedName name="Alm_neg" localSheetId="6">#REF!</definedName>
    <definedName name="Alm_neg">#REF!</definedName>
    <definedName name="Anailis" localSheetId="4">#REF!</definedName>
    <definedName name="Anailis" localSheetId="7">#REF!</definedName>
    <definedName name="Anailis" localSheetId="8">#REF!</definedName>
    <definedName name="Anailis" localSheetId="9">#REF!</definedName>
    <definedName name="Anailis" localSheetId="10">#REF!</definedName>
    <definedName name="Anailis" localSheetId="11">#REF!</definedName>
    <definedName name="Anailis" localSheetId="12">#REF!</definedName>
    <definedName name="Anailis" localSheetId="13">#REF!</definedName>
    <definedName name="Anailis" localSheetId="14">#REF!</definedName>
    <definedName name="Anailis" localSheetId="6">#REF!</definedName>
    <definedName name="Anailis">#REF!</definedName>
    <definedName name="analisis" localSheetId="4">#REF!</definedName>
    <definedName name="analisis" localSheetId="7">#REF!</definedName>
    <definedName name="analisis" localSheetId="8">#REF!</definedName>
    <definedName name="analisis" localSheetId="9">#REF!</definedName>
    <definedName name="analisis" localSheetId="10">#REF!</definedName>
    <definedName name="analisis" localSheetId="11">#REF!</definedName>
    <definedName name="analisis" localSheetId="12">#REF!</definedName>
    <definedName name="analisis" localSheetId="13">#REF!</definedName>
    <definedName name="analisis" localSheetId="14">#REF!</definedName>
    <definedName name="analisis" localSheetId="6">#REF!</definedName>
    <definedName name="analisis">#REF!</definedName>
    <definedName name="Ancho_Alcantarilla" localSheetId="4">#REF!</definedName>
    <definedName name="Ancho_Alcantarilla" localSheetId="7">#REF!</definedName>
    <definedName name="Ancho_Alcantarilla" localSheetId="8">#REF!</definedName>
    <definedName name="Ancho_Alcantarilla" localSheetId="9">#REF!</definedName>
    <definedName name="Ancho_Alcantarilla" localSheetId="10">#REF!</definedName>
    <definedName name="Ancho_Alcantarilla" localSheetId="11">#REF!</definedName>
    <definedName name="Ancho_Alcantarilla" localSheetId="12">#REF!</definedName>
    <definedName name="Ancho_Alcantarilla" localSheetId="13">#REF!</definedName>
    <definedName name="Ancho_Alcantarilla" localSheetId="14">#REF!</definedName>
    <definedName name="Ancho_Alcantarilla" localSheetId="6">#REF!</definedName>
    <definedName name="Ancho_Alcantarilla">#REF!</definedName>
    <definedName name="ancho_calzada" localSheetId="4">#REF!</definedName>
    <definedName name="ancho_calzada" localSheetId="7">#REF!</definedName>
    <definedName name="ancho_calzada" localSheetId="8">#REF!</definedName>
    <definedName name="ancho_calzada" localSheetId="9">#REF!</definedName>
    <definedName name="ancho_calzada" localSheetId="10">#REF!</definedName>
    <definedName name="ancho_calzada" localSheetId="11">#REF!</definedName>
    <definedName name="ancho_calzada" localSheetId="12">#REF!</definedName>
    <definedName name="ancho_calzada" localSheetId="13">#REF!</definedName>
    <definedName name="ancho_calzada" localSheetId="14">#REF!</definedName>
    <definedName name="ancho_calzada" localSheetId="6">#REF!</definedName>
    <definedName name="ancho_calzada">#REF!</definedName>
    <definedName name="Ancho_calzadaza" localSheetId="4">#REF!</definedName>
    <definedName name="Ancho_calzadaza" localSheetId="7">#REF!</definedName>
    <definedName name="Ancho_calzadaza" localSheetId="8">#REF!</definedName>
    <definedName name="Ancho_calzadaza" localSheetId="9">#REF!</definedName>
    <definedName name="Ancho_calzadaza" localSheetId="10">#REF!</definedName>
    <definedName name="Ancho_calzadaza" localSheetId="11">#REF!</definedName>
    <definedName name="Ancho_calzadaza" localSheetId="12">#REF!</definedName>
    <definedName name="Ancho_calzadaza" localSheetId="13">#REF!</definedName>
    <definedName name="Ancho_calzadaza" localSheetId="14">#REF!</definedName>
    <definedName name="Ancho_calzadaza" localSheetId="6">#REF!</definedName>
    <definedName name="Ancho_calzadaza">#REF!</definedName>
    <definedName name="ap" localSheetId="4">#REF!</definedName>
    <definedName name="ap" localSheetId="7">#REF!</definedName>
    <definedName name="ap" localSheetId="8">#REF!</definedName>
    <definedName name="ap" localSheetId="9">#REF!</definedName>
    <definedName name="ap" localSheetId="10">#REF!</definedName>
    <definedName name="ap" localSheetId="11">#REF!</definedName>
    <definedName name="ap" localSheetId="12">#REF!</definedName>
    <definedName name="ap" localSheetId="13">#REF!</definedName>
    <definedName name="ap" localSheetId="14">#REF!</definedName>
    <definedName name="ap" localSheetId="6">#REF!</definedName>
    <definedName name="ap">#REF!</definedName>
    <definedName name="ar" localSheetId="4">#REF!</definedName>
    <definedName name="ar" localSheetId="7">#REF!</definedName>
    <definedName name="ar" localSheetId="8">#REF!</definedName>
    <definedName name="ar" localSheetId="9">#REF!</definedName>
    <definedName name="ar" localSheetId="10">#REF!</definedName>
    <definedName name="ar" localSheetId="11">#REF!</definedName>
    <definedName name="ar" localSheetId="12">#REF!</definedName>
    <definedName name="ar" localSheetId="13">#REF!</definedName>
    <definedName name="ar" localSheetId="14">#REF!</definedName>
    <definedName name="ar" localSheetId="6">#REF!</definedName>
    <definedName name="ar">#REF!</definedName>
    <definedName name="Are_gor" localSheetId="4">#REF!</definedName>
    <definedName name="Are_gor" localSheetId="7">#REF!</definedName>
    <definedName name="Are_gor" localSheetId="8">#REF!</definedName>
    <definedName name="Are_gor" localSheetId="9">#REF!</definedName>
    <definedName name="Are_gor" localSheetId="10">#REF!</definedName>
    <definedName name="Are_gor" localSheetId="11">#REF!</definedName>
    <definedName name="Are_gor" localSheetId="12">#REF!</definedName>
    <definedName name="Are_gor" localSheetId="13">#REF!</definedName>
    <definedName name="Are_gor" localSheetId="14">#REF!</definedName>
    <definedName name="Are_gor" localSheetId="6">#REF!</definedName>
    <definedName name="Are_gor">#REF!</definedName>
    <definedName name="Are_lav" localSheetId="4">#REF!</definedName>
    <definedName name="Are_lav" localSheetId="7">#REF!</definedName>
    <definedName name="Are_lav" localSheetId="8">#REF!</definedName>
    <definedName name="Are_lav" localSheetId="9">#REF!</definedName>
    <definedName name="Are_lav" localSheetId="10">#REF!</definedName>
    <definedName name="Are_lav" localSheetId="11">#REF!</definedName>
    <definedName name="Are_lav" localSheetId="12">#REF!</definedName>
    <definedName name="Are_lav" localSheetId="13">#REF!</definedName>
    <definedName name="Are_lav" localSheetId="14">#REF!</definedName>
    <definedName name="Are_lav" localSheetId="6">#REF!</definedName>
    <definedName name="Are_lav">#REF!</definedName>
    <definedName name="_xlnm.Print_Area" localSheetId="0">'1- DATOS DEL PROYECTO'!$A$1:$L$68</definedName>
    <definedName name="_xlnm.Print_Area" localSheetId="1">'2- INFRAESTRUCTURA'!$A$1:$G$42</definedName>
    <definedName name="_xlnm.Print_Area" localSheetId="2">'3- INDIRECTOS Y COSTOS  ADM'!$A$1:$BP$39</definedName>
    <definedName name="_xlnm.Print_Area" localSheetId="4">'5- COSTO FINANCIERO AFD'!$B$1:$AQ$68</definedName>
    <definedName name="_xlnm.Print_Area" localSheetId="5">'6-CUADRO RESUMEN '!$A$28:$X$58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6">#REF!</definedName>
    <definedName name="_xlnm.Print_Area">#REF!</definedName>
    <definedName name="ARENA" localSheetId="4">#REF!</definedName>
    <definedName name="ARENA" localSheetId="7">#REF!</definedName>
    <definedName name="ARENA" localSheetId="8">#REF!</definedName>
    <definedName name="ARENA" localSheetId="9">#REF!</definedName>
    <definedName name="ARENA" localSheetId="10">#REF!</definedName>
    <definedName name="ARENA" localSheetId="11">#REF!</definedName>
    <definedName name="ARENA" localSheetId="12">#REF!</definedName>
    <definedName name="ARENA" localSheetId="13">#REF!</definedName>
    <definedName name="ARENA" localSheetId="14">#REF!</definedName>
    <definedName name="ARENA" localSheetId="6">#REF!</definedName>
    <definedName name="ARENA">#REF!</definedName>
    <definedName name="Arena_L" localSheetId="4">#REF!</definedName>
    <definedName name="Arena_L" localSheetId="7">#REF!</definedName>
    <definedName name="Arena_L" localSheetId="8">#REF!</definedName>
    <definedName name="Arena_L" localSheetId="9">#REF!</definedName>
    <definedName name="Arena_L" localSheetId="10">#REF!</definedName>
    <definedName name="Arena_L" localSheetId="11">#REF!</definedName>
    <definedName name="Arena_L" localSheetId="12">#REF!</definedName>
    <definedName name="Arena_L" localSheetId="13">#REF!</definedName>
    <definedName name="Arena_L" localSheetId="14">#REF!</definedName>
    <definedName name="Arena_L" localSheetId="6">#REF!</definedName>
    <definedName name="Arena_L">#REF!</definedName>
    <definedName name="ARENA_P" localSheetId="4">#REF!</definedName>
    <definedName name="ARENA_P" localSheetId="7">#REF!</definedName>
    <definedName name="ARENA_P" localSheetId="8">#REF!</definedName>
    <definedName name="ARENA_P" localSheetId="9">#REF!</definedName>
    <definedName name="ARENA_P" localSheetId="10">#REF!</definedName>
    <definedName name="ARENA_P" localSheetId="11">#REF!</definedName>
    <definedName name="ARENA_P" localSheetId="12">#REF!</definedName>
    <definedName name="ARENA_P" localSheetId="13">#REF!</definedName>
    <definedName name="ARENA_P" localSheetId="14">#REF!</definedName>
    <definedName name="ARENA_P" localSheetId="6">#REF!</definedName>
    <definedName name="ARENA_P">#REF!</definedName>
    <definedName name="arenaC1" localSheetId="4">#REF!</definedName>
    <definedName name="arenaC1" localSheetId="7">#REF!</definedName>
    <definedName name="arenaC1" localSheetId="8">#REF!</definedName>
    <definedName name="arenaC1" localSheetId="9">#REF!</definedName>
    <definedName name="arenaC1" localSheetId="10">#REF!</definedName>
    <definedName name="arenaC1" localSheetId="11">#REF!</definedName>
    <definedName name="arenaC1" localSheetId="12">#REF!</definedName>
    <definedName name="arenaC1" localSheetId="13">#REF!</definedName>
    <definedName name="arenaC1" localSheetId="14">#REF!</definedName>
    <definedName name="arenaC1" localSheetId="6">#REF!</definedName>
    <definedName name="arenaC1">#REF!</definedName>
    <definedName name="arenaC2" localSheetId="4">#REF!</definedName>
    <definedName name="arenaC2" localSheetId="7">#REF!</definedName>
    <definedName name="arenaC2" localSheetId="8">#REF!</definedName>
    <definedName name="arenaC2" localSheetId="9">#REF!</definedName>
    <definedName name="arenaC2" localSheetId="10">#REF!</definedName>
    <definedName name="arenaC2" localSheetId="11">#REF!</definedName>
    <definedName name="arenaC2" localSheetId="12">#REF!</definedName>
    <definedName name="arenaC2" localSheetId="13">#REF!</definedName>
    <definedName name="arenaC2" localSheetId="14">#REF!</definedName>
    <definedName name="arenaC2" localSheetId="6">#REF!</definedName>
    <definedName name="arenaC2">#REF!</definedName>
    <definedName name="arenad" localSheetId="4">#REF!</definedName>
    <definedName name="arenad" localSheetId="7">#REF!</definedName>
    <definedName name="arenad" localSheetId="8">#REF!</definedName>
    <definedName name="arenad" localSheetId="9">#REF!</definedName>
    <definedName name="arenad" localSheetId="10">#REF!</definedName>
    <definedName name="arenad" localSheetId="11">#REF!</definedName>
    <definedName name="arenad" localSheetId="12">#REF!</definedName>
    <definedName name="arenad" localSheetId="13">#REF!</definedName>
    <definedName name="arenad" localSheetId="14">#REF!</definedName>
    <definedName name="arenad" localSheetId="6">#REF!</definedName>
    <definedName name="arenad">#REF!</definedName>
    <definedName name="arenag" localSheetId="4">#REF!</definedName>
    <definedName name="arenag" localSheetId="7">#REF!</definedName>
    <definedName name="arenag" localSheetId="8">#REF!</definedName>
    <definedName name="arenag" localSheetId="9">#REF!</definedName>
    <definedName name="arenag" localSheetId="10">#REF!</definedName>
    <definedName name="arenag" localSheetId="11">#REF!</definedName>
    <definedName name="arenag" localSheetId="12">#REF!</definedName>
    <definedName name="arenag" localSheetId="13">#REF!</definedName>
    <definedName name="arenag" localSheetId="14">#REF!</definedName>
    <definedName name="arenag" localSheetId="6">#REF!</definedName>
    <definedName name="arenag">#REF!</definedName>
    <definedName name="arenalav_gs" localSheetId="4">#REF!</definedName>
    <definedName name="arenalav_gs" localSheetId="7">#REF!</definedName>
    <definedName name="arenalav_gs" localSheetId="8">#REF!</definedName>
    <definedName name="arenalav_gs" localSheetId="9">#REF!</definedName>
    <definedName name="arenalav_gs" localSheetId="10">#REF!</definedName>
    <definedName name="arenalav_gs" localSheetId="11">#REF!</definedName>
    <definedName name="arenalav_gs" localSheetId="12">#REF!</definedName>
    <definedName name="arenalav_gs" localSheetId="13">#REF!</definedName>
    <definedName name="arenalav_gs" localSheetId="14">#REF!</definedName>
    <definedName name="arenalav_gs" localSheetId="6">#REF!</definedName>
    <definedName name="arenalav_gs">#REF!</definedName>
    <definedName name="arr" localSheetId="4">#REF!</definedName>
    <definedName name="arr" localSheetId="7">#REF!</definedName>
    <definedName name="arr" localSheetId="8">#REF!</definedName>
    <definedName name="arr" localSheetId="9">#REF!</definedName>
    <definedName name="arr" localSheetId="10">#REF!</definedName>
    <definedName name="arr" localSheetId="11">#REF!</definedName>
    <definedName name="arr" localSheetId="12">#REF!</definedName>
    <definedName name="arr" localSheetId="13">#REF!</definedName>
    <definedName name="arr" localSheetId="14">#REF!</definedName>
    <definedName name="arr" localSheetId="6">#REF!</definedName>
    <definedName name="arr">#REF!</definedName>
    <definedName name="AS" localSheetId="4">#REF!</definedName>
    <definedName name="AS" localSheetId="7">#REF!</definedName>
    <definedName name="AS" localSheetId="8">#REF!</definedName>
    <definedName name="AS" localSheetId="9">#REF!</definedName>
    <definedName name="AS" localSheetId="10">#REF!</definedName>
    <definedName name="AS" localSheetId="11">#REF!</definedName>
    <definedName name="AS" localSheetId="12">#REF!</definedName>
    <definedName name="AS" localSheetId="13">#REF!</definedName>
    <definedName name="AS" localSheetId="14">#REF!</definedName>
    <definedName name="AS" localSheetId="6">#REF!</definedName>
    <definedName name="AS">#REF!</definedName>
    <definedName name="asdasdasd" localSheetId="4">#REF!</definedName>
    <definedName name="asdasdasd" localSheetId="7">#REF!</definedName>
    <definedName name="asdasdasd" localSheetId="8">#REF!</definedName>
    <definedName name="asdasdasd" localSheetId="9">#REF!</definedName>
    <definedName name="asdasdasd" localSheetId="10">#REF!</definedName>
    <definedName name="asdasdasd" localSheetId="11">#REF!</definedName>
    <definedName name="asdasdasd" localSheetId="12">#REF!</definedName>
    <definedName name="asdasdasd" localSheetId="13">#REF!</definedName>
    <definedName name="asdasdasd" localSheetId="14">#REF!</definedName>
    <definedName name="asdasdasd" localSheetId="6">#REF!</definedName>
    <definedName name="asdasdasd">#REF!</definedName>
    <definedName name="asf" localSheetId="4">#REF!</definedName>
    <definedName name="asf" localSheetId="7">#REF!</definedName>
    <definedName name="asf" localSheetId="8">#REF!</definedName>
    <definedName name="asf" localSheetId="9">#REF!</definedName>
    <definedName name="asf" localSheetId="10">#REF!</definedName>
    <definedName name="asf" localSheetId="11">#REF!</definedName>
    <definedName name="asf" localSheetId="12">#REF!</definedName>
    <definedName name="asf" localSheetId="13">#REF!</definedName>
    <definedName name="asf" localSheetId="14">#REF!</definedName>
    <definedName name="asf" localSheetId="6">#REF!</definedName>
    <definedName name="asf">#REF!</definedName>
    <definedName name="asf_dil" localSheetId="4">#REF!</definedName>
    <definedName name="asf_dil" localSheetId="7">#REF!</definedName>
    <definedName name="asf_dil" localSheetId="8">#REF!</definedName>
    <definedName name="asf_dil" localSheetId="9">#REF!</definedName>
    <definedName name="asf_dil" localSheetId="10">#REF!</definedName>
    <definedName name="asf_dil" localSheetId="11">#REF!</definedName>
    <definedName name="asf_dil" localSheetId="12">#REF!</definedName>
    <definedName name="asf_dil" localSheetId="13">#REF!</definedName>
    <definedName name="asf_dil" localSheetId="14">#REF!</definedName>
    <definedName name="asf_dil" localSheetId="6">#REF!</definedName>
    <definedName name="asf_dil">#REF!</definedName>
    <definedName name="asf_modif" localSheetId="4">#REF!</definedName>
    <definedName name="asf_modif" localSheetId="7">#REF!</definedName>
    <definedName name="asf_modif" localSheetId="8">#REF!</definedName>
    <definedName name="asf_modif" localSheetId="9">#REF!</definedName>
    <definedName name="asf_modif" localSheetId="10">#REF!</definedName>
    <definedName name="asf_modif" localSheetId="11">#REF!</definedName>
    <definedName name="asf_modif" localSheetId="12">#REF!</definedName>
    <definedName name="asf_modif" localSheetId="13">#REF!</definedName>
    <definedName name="asf_modif" localSheetId="14">#REF!</definedName>
    <definedName name="asf_modif" localSheetId="6">#REF!</definedName>
    <definedName name="asf_modif">#REF!</definedName>
    <definedName name="ASFALTO_D_F" localSheetId="4">#REF!</definedName>
    <definedName name="ASFALTO_D_F" localSheetId="7">#REF!</definedName>
    <definedName name="ASFALTO_D_F" localSheetId="8">#REF!</definedName>
    <definedName name="ASFALTO_D_F" localSheetId="9">#REF!</definedName>
    <definedName name="ASFALTO_D_F" localSheetId="10">#REF!</definedName>
    <definedName name="ASFALTO_D_F" localSheetId="11">#REF!</definedName>
    <definedName name="ASFALTO_D_F" localSheetId="12">#REF!</definedName>
    <definedName name="ASFALTO_D_F" localSheetId="13">#REF!</definedName>
    <definedName name="ASFALTO_D_F" localSheetId="14">#REF!</definedName>
    <definedName name="ASFALTO_D_F" localSheetId="6">#REF!</definedName>
    <definedName name="ASFALTO_D_F">#REF!</definedName>
    <definedName name="ASFALTO_D_P" localSheetId="4">#REF!</definedName>
    <definedName name="ASFALTO_D_P" localSheetId="7">#REF!</definedName>
    <definedName name="ASFALTO_D_P" localSheetId="8">#REF!</definedName>
    <definedName name="ASFALTO_D_P" localSheetId="9">#REF!</definedName>
    <definedName name="ASFALTO_D_P" localSheetId="10">#REF!</definedName>
    <definedName name="ASFALTO_D_P" localSheetId="11">#REF!</definedName>
    <definedName name="ASFALTO_D_P" localSheetId="12">#REF!</definedName>
    <definedName name="ASFALTO_D_P" localSheetId="13">#REF!</definedName>
    <definedName name="ASFALTO_D_P" localSheetId="14">#REF!</definedName>
    <definedName name="ASFALTO_D_P" localSheetId="6">#REF!</definedName>
    <definedName name="ASFALTO_D_P">#REF!</definedName>
    <definedName name="asfd" localSheetId="4">#REF!</definedName>
    <definedName name="asfd" localSheetId="7">#REF!</definedName>
    <definedName name="asfd" localSheetId="8">#REF!</definedName>
    <definedName name="asfd" localSheetId="9">#REF!</definedName>
    <definedName name="asfd" localSheetId="10">#REF!</definedName>
    <definedName name="asfd" localSheetId="11">#REF!</definedName>
    <definedName name="asfd" localSheetId="12">#REF!</definedName>
    <definedName name="asfd" localSheetId="13">#REF!</definedName>
    <definedName name="asfd" localSheetId="14">#REF!</definedName>
    <definedName name="asfd" localSheetId="6">#REF!</definedName>
    <definedName name="asfd">#REF!</definedName>
    <definedName name="asu" localSheetId="4">#REF!</definedName>
    <definedName name="asu" localSheetId="7">#REF!</definedName>
    <definedName name="asu" localSheetId="8">#REF!</definedName>
    <definedName name="asu" localSheetId="9">#REF!</definedName>
    <definedName name="asu" localSheetId="10">#REF!</definedName>
    <definedName name="asu" localSheetId="11">#REF!</definedName>
    <definedName name="asu" localSheetId="12">#REF!</definedName>
    <definedName name="asu" localSheetId="13">#REF!</definedName>
    <definedName name="asu" localSheetId="14">#REF!</definedName>
    <definedName name="asu" localSheetId="6">#REF!</definedName>
    <definedName name="asu">#REF!</definedName>
    <definedName name="avan_acum" localSheetId="4">#REF!</definedName>
    <definedName name="avan_acum" localSheetId="7">#REF!</definedName>
    <definedName name="avan_acum" localSheetId="8">#REF!</definedName>
    <definedName name="avan_acum" localSheetId="9">#REF!</definedName>
    <definedName name="avan_acum" localSheetId="10">#REF!</definedName>
    <definedName name="avan_acum" localSheetId="11">#REF!</definedName>
    <definedName name="avan_acum" localSheetId="12">#REF!</definedName>
    <definedName name="avan_acum" localSheetId="13">#REF!</definedName>
    <definedName name="avan_acum" localSheetId="14">#REF!</definedName>
    <definedName name="avan_acum" localSheetId="6">#REF!</definedName>
    <definedName name="avan_acum">#REF!</definedName>
    <definedName name="avan_mes" localSheetId="4">#REF!</definedName>
    <definedName name="avan_mes" localSheetId="7">#REF!</definedName>
    <definedName name="avan_mes" localSheetId="8">#REF!</definedName>
    <definedName name="avan_mes" localSheetId="9">#REF!</definedName>
    <definedName name="avan_mes" localSheetId="10">#REF!</definedName>
    <definedName name="avan_mes" localSheetId="11">#REF!</definedName>
    <definedName name="avan_mes" localSheetId="12">#REF!</definedName>
    <definedName name="avan_mes" localSheetId="13">#REF!</definedName>
    <definedName name="avan_mes" localSheetId="14">#REF!</definedName>
    <definedName name="avan_mes" localSheetId="6">#REF!</definedName>
    <definedName name="avan_mes">#REF!</definedName>
    <definedName name="Avance" localSheetId="4">#REF!</definedName>
    <definedName name="Avance" localSheetId="7">#REF!</definedName>
    <definedName name="Avance" localSheetId="8">#REF!</definedName>
    <definedName name="Avance" localSheetId="9">#REF!</definedName>
    <definedName name="Avance" localSheetId="10">#REF!</definedName>
    <definedName name="Avance" localSheetId="11">#REF!</definedName>
    <definedName name="Avance" localSheetId="12">#REF!</definedName>
    <definedName name="Avance" localSheetId="13">#REF!</definedName>
    <definedName name="Avance" localSheetId="14">#REF!</definedName>
    <definedName name="Avance" localSheetId="6">#REF!</definedName>
    <definedName name="Avance">#REF!</definedName>
    <definedName name="ayudante" localSheetId="4">#REF!</definedName>
    <definedName name="ayudante" localSheetId="7">#REF!</definedName>
    <definedName name="ayudante" localSheetId="8">#REF!</definedName>
    <definedName name="ayudante" localSheetId="9">#REF!</definedName>
    <definedName name="ayudante" localSheetId="10">#REF!</definedName>
    <definedName name="ayudante" localSheetId="11">#REF!</definedName>
    <definedName name="ayudante" localSheetId="12">#REF!</definedName>
    <definedName name="ayudante" localSheetId="13">#REF!</definedName>
    <definedName name="ayudante" localSheetId="14">#REF!</definedName>
    <definedName name="ayudante" localSheetId="6">#REF!</definedName>
    <definedName name="ayudante">#REF!</definedName>
    <definedName name="Ayudante_Plta" localSheetId="4">#REF!</definedName>
    <definedName name="Ayudante_Plta" localSheetId="7">#REF!</definedName>
    <definedName name="Ayudante_Plta" localSheetId="8">#REF!</definedName>
    <definedName name="Ayudante_Plta" localSheetId="9">#REF!</definedName>
    <definedName name="Ayudante_Plta" localSheetId="10">#REF!</definedName>
    <definedName name="Ayudante_Plta" localSheetId="11">#REF!</definedName>
    <definedName name="Ayudante_Plta" localSheetId="12">#REF!</definedName>
    <definedName name="Ayudante_Plta" localSheetId="13">#REF!</definedName>
    <definedName name="Ayudante_Plta" localSheetId="14">#REF!</definedName>
    <definedName name="Ayudante_Plta" localSheetId="6">#REF!</definedName>
    <definedName name="Ayudante_Plta">#REF!</definedName>
    <definedName name="ayudante1" localSheetId="4">#REF!</definedName>
    <definedName name="ayudante1" localSheetId="7">#REF!</definedName>
    <definedName name="ayudante1" localSheetId="8">#REF!</definedName>
    <definedName name="ayudante1" localSheetId="9">#REF!</definedName>
    <definedName name="ayudante1" localSheetId="10">#REF!</definedName>
    <definedName name="ayudante1" localSheetId="11">#REF!</definedName>
    <definedName name="ayudante1" localSheetId="12">#REF!</definedName>
    <definedName name="ayudante1" localSheetId="13">#REF!</definedName>
    <definedName name="ayudante1" localSheetId="14">#REF!</definedName>
    <definedName name="ayudante1" localSheetId="6">#REF!</definedName>
    <definedName name="ayudante1">#REF!</definedName>
    <definedName name="B" localSheetId="4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6">#REF!</definedName>
    <definedName name="B">#REF!</definedName>
    <definedName name="base_de_costos" localSheetId="4">#REF!</definedName>
    <definedName name="base_de_costos" localSheetId="7">#REF!</definedName>
    <definedName name="base_de_costos" localSheetId="8">#REF!</definedName>
    <definedName name="base_de_costos" localSheetId="9">#REF!</definedName>
    <definedName name="base_de_costos" localSheetId="10">#REF!</definedName>
    <definedName name="base_de_costos" localSheetId="11">#REF!</definedName>
    <definedName name="base_de_costos" localSheetId="12">#REF!</definedName>
    <definedName name="base_de_costos" localSheetId="13">#REF!</definedName>
    <definedName name="base_de_costos" localSheetId="14">#REF!</definedName>
    <definedName name="base_de_costos" localSheetId="6">#REF!</definedName>
    <definedName name="base_de_costos">#REF!</definedName>
    <definedName name="BASE_DE_ITEMS" localSheetId="4">#REF!</definedName>
    <definedName name="BASE_DE_ITEMS" localSheetId="7">#REF!</definedName>
    <definedName name="BASE_DE_ITEMS" localSheetId="8">#REF!</definedName>
    <definedName name="BASE_DE_ITEMS" localSheetId="9">#REF!</definedName>
    <definedName name="BASE_DE_ITEMS" localSheetId="10">#REF!</definedName>
    <definedName name="BASE_DE_ITEMS" localSheetId="11">#REF!</definedName>
    <definedName name="BASE_DE_ITEMS" localSheetId="12">#REF!</definedName>
    <definedName name="BASE_DE_ITEMS" localSheetId="13">#REF!</definedName>
    <definedName name="BASE_DE_ITEMS" localSheetId="14">#REF!</definedName>
    <definedName name="BASE_DE_ITEMS" localSheetId="6">#REF!</definedName>
    <definedName name="BASE_DE_ITEMS">#REF!</definedName>
    <definedName name="base1" localSheetId="4">#REF!</definedName>
    <definedName name="base1" localSheetId="7">#REF!</definedName>
    <definedName name="base1" localSheetId="8">#REF!</definedName>
    <definedName name="base1" localSheetId="9">#REF!</definedName>
    <definedName name="base1" localSheetId="10">#REF!</definedName>
    <definedName name="base1" localSheetId="11">#REF!</definedName>
    <definedName name="base1" localSheetId="12">#REF!</definedName>
    <definedName name="base1" localSheetId="13">#REF!</definedName>
    <definedName name="base1" localSheetId="14">#REF!</definedName>
    <definedName name="base1" localSheetId="6">#REF!</definedName>
    <definedName name="base1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6">#REF!</definedName>
    <definedName name="_xlnm.Database">#REF!</definedName>
    <definedName name="Basico" localSheetId="4">#REF!</definedName>
    <definedName name="Basico" localSheetId="7">#REF!</definedName>
    <definedName name="Basico" localSheetId="8">#REF!</definedName>
    <definedName name="Basico" localSheetId="9">#REF!</definedName>
    <definedName name="Basico" localSheetId="10">#REF!</definedName>
    <definedName name="Basico" localSheetId="11">#REF!</definedName>
    <definedName name="Basico" localSheetId="12">#REF!</definedName>
    <definedName name="Basico" localSheetId="13">#REF!</definedName>
    <definedName name="Basico" localSheetId="14">#REF!</definedName>
    <definedName name="Basico" localSheetId="6">#REF!</definedName>
    <definedName name="Basico">#REF!</definedName>
    <definedName name="BBB" localSheetId="4">#REF!</definedName>
    <definedName name="BBB" localSheetId="7">#REF!</definedName>
    <definedName name="BBB" localSheetId="8">#REF!</definedName>
    <definedName name="BBB" localSheetId="9">#REF!</definedName>
    <definedName name="BBB" localSheetId="10">#REF!</definedName>
    <definedName name="BBB" localSheetId="11">#REF!</definedName>
    <definedName name="BBB" localSheetId="12">#REF!</definedName>
    <definedName name="BBB" localSheetId="13">#REF!</definedName>
    <definedName name="BBB" localSheetId="14">#REF!</definedName>
    <definedName name="BBB" localSheetId="6">#REF!</definedName>
    <definedName name="BBB">#REF!</definedName>
    <definedName name="BDEQ" localSheetId="4">#REF!</definedName>
    <definedName name="BDEQ" localSheetId="7">#REF!</definedName>
    <definedName name="BDEQ" localSheetId="8">#REF!</definedName>
    <definedName name="BDEQ" localSheetId="9">#REF!</definedName>
    <definedName name="BDEQ" localSheetId="10">#REF!</definedName>
    <definedName name="BDEQ" localSheetId="11">#REF!</definedName>
    <definedName name="BDEQ" localSheetId="12">#REF!</definedName>
    <definedName name="BDEQ" localSheetId="13">#REF!</definedName>
    <definedName name="BDEQ" localSheetId="14">#REF!</definedName>
    <definedName name="BDEQ" localSheetId="6">#REF!</definedName>
    <definedName name="BDEQ">#REF!</definedName>
    <definedName name="BE" localSheetId="4">#REF!</definedName>
    <definedName name="BE" localSheetId="7">#REF!</definedName>
    <definedName name="BE" localSheetId="8">#REF!</definedName>
    <definedName name="BE" localSheetId="9">#REF!</definedName>
    <definedName name="BE" localSheetId="10">#REF!</definedName>
    <definedName name="BE" localSheetId="11">#REF!</definedName>
    <definedName name="BE" localSheetId="12">#REF!</definedName>
    <definedName name="BE" localSheetId="13">#REF!</definedName>
    <definedName name="BE" localSheetId="14">#REF!</definedName>
    <definedName name="BE" localSheetId="6">#REF!</definedName>
    <definedName name="BE">#REF!</definedName>
    <definedName name="Beginning_Balance" localSheetId="4">-FV('5- COSTO FINANCIERO AFD'!Interest_Rate/12,'5- COSTO FINANCIERO AFD'!Payment_Number-1,-'5- COSTO FINANCIERO AFD'!Monthly_Payment,'5- COSTO FINANCIERO AFD'!Loan_Amount)</definedName>
    <definedName name="Beginning_Balance" localSheetId="7">-FV('ESTRUCTURA DE COSTOS T1'!Interest_Rate/12,'ESTRUCTURA DE COSTOS T1'!Payment_Number-1,-'ESTRUCTURA DE COSTOS T1'!Monthly_Payment,'ESTRUCTURA DE COSTOS T1'!Loan_Amount)</definedName>
    <definedName name="Beginning_Balance" localSheetId="8">-FV('ESTRUCTURA DE COSTOS T2'!Interest_Rate/12,'ESTRUCTURA DE COSTOS T2'!Payment_Number-1,-'ESTRUCTURA DE COSTOS T2'!Monthly_Payment,'ESTRUCTURA DE COSTOS T2'!Loan_Amount)</definedName>
    <definedName name="Beginning_Balance" localSheetId="9">-FV('ESTRUCTURA DE COSTOS T3'!Interest_Rate/12,'ESTRUCTURA DE COSTOS T3'!Payment_Number-1,-'ESTRUCTURA DE COSTOS T3'!Monthly_Payment,'ESTRUCTURA DE COSTOS T3'!Loan_Amount)</definedName>
    <definedName name="Beginning_Balance" localSheetId="10">-FV('ESTRUCTURA DE COSTOS T4'!Interest_Rate/12,'ESTRUCTURA DE COSTOS T4'!Payment_Number-1,-'ESTRUCTURA DE COSTOS T4'!Monthly_Payment,'ESTRUCTURA DE COSTOS T4'!Loan_Amount)</definedName>
    <definedName name="Beginning_Balance" localSheetId="11">-FV('ESTRUCTURA DE COSTOS T5'!Interest_Rate/12,'ESTRUCTURA DE COSTOS T5'!Payment_Number-1,-'ESTRUCTURA DE COSTOS T5'!Monthly_Payment,'ESTRUCTURA DE COSTOS T5'!Loan_Amount)</definedName>
    <definedName name="Beginning_Balance" localSheetId="12">-FV('ESTRUCTURA DE COSTOS T6'!Interest_Rate/12,'ESTRUCTURA DE COSTOS T6'!Payment_Number-1,-'ESTRUCTURA DE COSTOS T6'!Monthly_Payment,'ESTRUCTURA DE COSTOS T6'!Loan_Amount)</definedName>
    <definedName name="Beginning_Balance" localSheetId="13">-FV('ESTRUCTURA DE COSTOS T7'!Interest_Rate/12,'ESTRUCTURA DE COSTOS T7'!Payment_Number-1,-'ESTRUCTURA DE COSTOS T7'!Monthly_Payment,'ESTRUCTURA DE COSTOS T7'!Loan_Amount)</definedName>
    <definedName name="Beginning_Balance" localSheetId="14">-FV('ESTRUCTURA DE COSTOS T8'!Interest_Rate/12,'ESTRUCTURA DE COSTOS T8'!Payment_Number-1,-'ESTRUCTURA DE COSTOS T8'!Monthly_Payment,'ESTRUCTURA DE COSTOS T8'!Loan_Amount)</definedName>
    <definedName name="Beginning_Balance" localSheetId="6">-FV('RESUMEN PARA PLATAFORMA '!Interest_Rate/12,'RESUMEN PARA PLATAFORMA '!Payment_Number-1,-'RESUMEN PARA PLATAFORMA '!Monthly_Payment,'RESUMEN PARA PLATAFORMA '!Loan_Amount)</definedName>
    <definedName name="Beginning_Balance">-FV(Interest_Rate/12,Payment_Number-1,-Monthly_Payment,Loan_Amount)</definedName>
    <definedName name="BEI" localSheetId="4">#REF!</definedName>
    <definedName name="BEI" localSheetId="7">#REF!</definedName>
    <definedName name="BEI" localSheetId="8">#REF!</definedName>
    <definedName name="BEI" localSheetId="9">#REF!</definedName>
    <definedName name="BEI" localSheetId="10">#REF!</definedName>
    <definedName name="BEI" localSheetId="11">#REF!</definedName>
    <definedName name="BEI" localSheetId="12">#REF!</definedName>
    <definedName name="BEI" localSheetId="13">#REF!</definedName>
    <definedName name="BEI" localSheetId="14">#REF!</definedName>
    <definedName name="BEI" localSheetId="6">#REF!</definedName>
    <definedName name="BEI">#REF!</definedName>
    <definedName name="ben" localSheetId="4">#REF!</definedName>
    <definedName name="ben" localSheetId="7">#REF!</definedName>
    <definedName name="ben" localSheetId="8">#REF!</definedName>
    <definedName name="ben" localSheetId="9">#REF!</definedName>
    <definedName name="ben" localSheetId="10">#REF!</definedName>
    <definedName name="ben" localSheetId="11">#REF!</definedName>
    <definedName name="ben" localSheetId="12">#REF!</definedName>
    <definedName name="ben" localSheetId="13">#REF!</definedName>
    <definedName name="ben" localSheetId="14">#REF!</definedName>
    <definedName name="ben" localSheetId="6">#REF!</definedName>
    <definedName name="ben">#REF!</definedName>
    <definedName name="Beneficio" localSheetId="4">#REF!</definedName>
    <definedName name="Beneficio" localSheetId="7">#REF!</definedName>
    <definedName name="Beneficio" localSheetId="8">#REF!</definedName>
    <definedName name="Beneficio" localSheetId="9">#REF!</definedName>
    <definedName name="Beneficio" localSheetId="10">#REF!</definedName>
    <definedName name="Beneficio" localSheetId="11">#REF!</definedName>
    <definedName name="Beneficio" localSheetId="12">#REF!</definedName>
    <definedName name="Beneficio" localSheetId="13">#REF!</definedName>
    <definedName name="Beneficio" localSheetId="14">#REF!</definedName>
    <definedName name="Beneficio" localSheetId="6">#REF!</definedName>
    <definedName name="Beneficio">#REF!</definedName>
    <definedName name="BENEFICIO_EQUIPOS" localSheetId="4">#REF!</definedName>
    <definedName name="BENEFICIO_EQUIPOS" localSheetId="7">#REF!</definedName>
    <definedName name="BENEFICIO_EQUIPOS" localSheetId="8">#REF!</definedName>
    <definedName name="BENEFICIO_EQUIPOS" localSheetId="9">#REF!</definedName>
    <definedName name="BENEFICIO_EQUIPOS" localSheetId="10">#REF!</definedName>
    <definedName name="BENEFICIO_EQUIPOS" localSheetId="11">#REF!</definedName>
    <definedName name="BENEFICIO_EQUIPOS" localSheetId="12">#REF!</definedName>
    <definedName name="BENEFICIO_EQUIPOS" localSheetId="13">#REF!</definedName>
    <definedName name="BENEFICIO_EQUIPOS" localSheetId="14">#REF!</definedName>
    <definedName name="BENEFICIO_EQUIPOS" localSheetId="6">#REF!</definedName>
    <definedName name="BENEFICIO_EQUIPOS">#REF!</definedName>
    <definedName name="beneficioseimpuestos" localSheetId="4">#REF!</definedName>
    <definedName name="beneficioseimpuestos" localSheetId="7">#REF!</definedName>
    <definedName name="beneficioseimpuestos" localSheetId="8">#REF!</definedName>
    <definedName name="beneficioseimpuestos" localSheetId="9">#REF!</definedName>
    <definedName name="beneficioseimpuestos" localSheetId="10">#REF!</definedName>
    <definedName name="beneficioseimpuestos" localSheetId="11">#REF!</definedName>
    <definedName name="beneficioseimpuestos" localSheetId="12">#REF!</definedName>
    <definedName name="beneficioseimpuestos" localSheetId="13">#REF!</definedName>
    <definedName name="beneficioseimpuestos" localSheetId="14">#REF!</definedName>
    <definedName name="beneficioseimpuestos" localSheetId="6">#REF!</definedName>
    <definedName name="beneficioseimpuestos">#REF!</definedName>
    <definedName name="bg" localSheetId="4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6">#REF!</definedName>
    <definedName name="bg">#REF!</definedName>
    <definedName name="bgfbf" localSheetId="4" hidden="1">#REF!</definedName>
    <definedName name="bgfbf" localSheetId="7" hidden="1">#REF!</definedName>
    <definedName name="bgfbf" localSheetId="8" hidden="1">#REF!</definedName>
    <definedName name="bgfbf" localSheetId="9" hidden="1">#REF!</definedName>
    <definedName name="bgfbf" localSheetId="10" hidden="1">#REF!</definedName>
    <definedName name="bgfbf" localSheetId="11" hidden="1">#REF!</definedName>
    <definedName name="bgfbf" localSheetId="12" hidden="1">#REF!</definedName>
    <definedName name="bgfbf" localSheetId="13" hidden="1">#REF!</definedName>
    <definedName name="bgfbf" localSheetId="14" hidden="1">#REF!</definedName>
    <definedName name="bgfbf" localSheetId="6" hidden="1">#REF!</definedName>
    <definedName name="bgfbf" hidden="1">#REF!</definedName>
    <definedName name="bi" localSheetId="4">#REF!</definedName>
    <definedName name="bi" localSheetId="7">#REF!</definedName>
    <definedName name="bi" localSheetId="8">#REF!</definedName>
    <definedName name="bi" localSheetId="9">#REF!</definedName>
    <definedName name="bi" localSheetId="10">#REF!</definedName>
    <definedName name="bi" localSheetId="11">#REF!</definedName>
    <definedName name="bi" localSheetId="12">#REF!</definedName>
    <definedName name="bi" localSheetId="13">#REF!</definedName>
    <definedName name="bi" localSheetId="14">#REF!</definedName>
    <definedName name="bi" localSheetId="6">#REF!</definedName>
    <definedName name="bi">#REF!</definedName>
    <definedName name="BLEQUE" localSheetId="4">#REF!</definedName>
    <definedName name="BLEQUE" localSheetId="7">#REF!</definedName>
    <definedName name="BLEQUE" localSheetId="8">#REF!</definedName>
    <definedName name="BLEQUE" localSheetId="9">#REF!</definedName>
    <definedName name="BLEQUE" localSheetId="10">#REF!</definedName>
    <definedName name="BLEQUE" localSheetId="11">#REF!</definedName>
    <definedName name="BLEQUE" localSheetId="12">#REF!</definedName>
    <definedName name="BLEQUE" localSheetId="13">#REF!</definedName>
    <definedName name="BLEQUE" localSheetId="14">#REF!</definedName>
    <definedName name="BLEQUE" localSheetId="6">#REF!</definedName>
    <definedName name="BLEQUE">#REF!</definedName>
    <definedName name="BNF_IMP" localSheetId="4">#REF!</definedName>
    <definedName name="BNF_IMP" localSheetId="7">#REF!</definedName>
    <definedName name="BNF_IMP" localSheetId="8">#REF!</definedName>
    <definedName name="BNF_IMP" localSheetId="9">#REF!</definedName>
    <definedName name="BNF_IMP" localSheetId="10">#REF!</definedName>
    <definedName name="BNF_IMP" localSheetId="11">#REF!</definedName>
    <definedName name="BNF_IMP" localSheetId="12">#REF!</definedName>
    <definedName name="BNF_IMP" localSheetId="13">#REF!</definedName>
    <definedName name="BNF_IMP" localSheetId="14">#REF!</definedName>
    <definedName name="BNF_IMP" localSheetId="6">#REF!</definedName>
    <definedName name="BNF_IMP">#REF!</definedName>
    <definedName name="BuiltIn_Print_Area" localSheetId="4">#REF!</definedName>
    <definedName name="BuiltIn_Print_Area" localSheetId="7">#REF!</definedName>
    <definedName name="BuiltIn_Print_Area" localSheetId="8">#REF!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6">#REF!</definedName>
    <definedName name="BuiltIn_Print_Area">#REF!</definedName>
    <definedName name="BuiltIn_Print_Area___0" localSheetId="4">#REF!</definedName>
    <definedName name="BuiltIn_Print_Area___0" localSheetId="7">#REF!</definedName>
    <definedName name="BuiltIn_Print_Area___0" localSheetId="8">#REF!</definedName>
    <definedName name="BuiltIn_Print_Area___0" localSheetId="9">#REF!</definedName>
    <definedName name="BuiltIn_Print_Area___0" localSheetId="10">#REF!</definedName>
    <definedName name="BuiltIn_Print_Area___0" localSheetId="11">#REF!</definedName>
    <definedName name="BuiltIn_Print_Area___0" localSheetId="12">#REF!</definedName>
    <definedName name="BuiltIn_Print_Area___0" localSheetId="13">#REF!</definedName>
    <definedName name="BuiltIn_Print_Area___0" localSheetId="14">#REF!</definedName>
    <definedName name="BuiltIn_Print_Area___0" localSheetId="6">#REF!</definedName>
    <definedName name="BuiltIn_Print_Area___0">#REF!</definedName>
    <definedName name="BuiltIn_Print_Area___0___0" localSheetId="4">#REF!</definedName>
    <definedName name="BuiltIn_Print_Area___0___0" localSheetId="7">#REF!</definedName>
    <definedName name="BuiltIn_Print_Area___0___0" localSheetId="8">#REF!</definedName>
    <definedName name="BuiltIn_Print_Area___0___0" localSheetId="9">#REF!</definedName>
    <definedName name="BuiltIn_Print_Area___0___0" localSheetId="10">#REF!</definedName>
    <definedName name="BuiltIn_Print_Area___0___0" localSheetId="11">#REF!</definedName>
    <definedName name="BuiltIn_Print_Area___0___0" localSheetId="12">#REF!</definedName>
    <definedName name="BuiltIn_Print_Area___0___0" localSheetId="13">#REF!</definedName>
    <definedName name="BuiltIn_Print_Area___0___0" localSheetId="14">#REF!</definedName>
    <definedName name="BuiltIn_Print_Area___0___0" localSheetId="6">#REF!</definedName>
    <definedName name="BuiltIn_Print_Area___0___0">#REF!</definedName>
    <definedName name="BuiltIn_Print_Titles" localSheetId="4">#REF!</definedName>
    <definedName name="BuiltIn_Print_Titles" localSheetId="7">#REF!</definedName>
    <definedName name="BuiltIn_Print_Titles" localSheetId="8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6">#REF!</definedName>
    <definedName name="BuiltIn_Print_Titles">#REF!</definedName>
    <definedName name="BuiltIn_Print_Titles___0" localSheetId="4">#REF!</definedName>
    <definedName name="BuiltIn_Print_Titles___0" localSheetId="7">#REF!</definedName>
    <definedName name="BuiltIn_Print_Titles___0" localSheetId="8">#REF!</definedName>
    <definedName name="BuiltIn_Print_Titles___0" localSheetId="9">#REF!</definedName>
    <definedName name="BuiltIn_Print_Titles___0" localSheetId="10">#REF!</definedName>
    <definedName name="BuiltIn_Print_Titles___0" localSheetId="11">#REF!</definedName>
    <definedName name="BuiltIn_Print_Titles___0" localSheetId="12">#REF!</definedName>
    <definedName name="BuiltIn_Print_Titles___0" localSheetId="13">#REF!</definedName>
    <definedName name="BuiltIn_Print_Titles___0" localSheetId="14">#REF!</definedName>
    <definedName name="BuiltIn_Print_Titles___0" localSheetId="6">#REF!</definedName>
    <definedName name="BuiltIn_Print_Titles___0">#REF!</definedName>
    <definedName name="C_" localSheetId="4">#REF!</definedName>
    <definedName name="C_" localSheetId="7">#REF!</definedName>
    <definedName name="C_" localSheetId="8">#REF!</definedName>
    <definedName name="C_" localSheetId="9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6">#REF!</definedName>
    <definedName name="C_">#REF!</definedName>
    <definedName name="c_asf" localSheetId="4">#REF!</definedName>
    <definedName name="c_asf" localSheetId="7">#REF!</definedName>
    <definedName name="c_asf" localSheetId="8">#REF!</definedName>
    <definedName name="c_asf" localSheetId="9">#REF!</definedName>
    <definedName name="c_asf" localSheetId="10">#REF!</definedName>
    <definedName name="c_asf" localSheetId="11">#REF!</definedName>
    <definedName name="c_asf" localSheetId="12">#REF!</definedName>
    <definedName name="c_asf" localSheetId="13">#REF!</definedName>
    <definedName name="c_asf" localSheetId="14">#REF!</definedName>
    <definedName name="c_asf" localSheetId="6">#REF!</definedName>
    <definedName name="c_asf">#REF!</definedName>
    <definedName name="C_ASFALTICO" localSheetId="4">#REF!</definedName>
    <definedName name="C_ASFALTICO" localSheetId="7">#REF!</definedName>
    <definedName name="C_ASFALTICO" localSheetId="8">#REF!</definedName>
    <definedName name="C_ASFALTICO" localSheetId="9">#REF!</definedName>
    <definedName name="C_ASFALTICO" localSheetId="10">#REF!</definedName>
    <definedName name="C_ASFALTICO" localSheetId="11">#REF!</definedName>
    <definedName name="C_ASFALTICO" localSheetId="12">#REF!</definedName>
    <definedName name="C_ASFALTICO" localSheetId="13">#REF!</definedName>
    <definedName name="C_ASFALTICO" localSheetId="14">#REF!</definedName>
    <definedName name="C_ASFALTICO" localSheetId="6">#REF!</definedName>
    <definedName name="C_ASFALTICO">#REF!</definedName>
    <definedName name="C_Financiero" localSheetId="4">#REF!</definedName>
    <definedName name="C_Financiero" localSheetId="7">#REF!</definedName>
    <definedName name="C_Financiero" localSheetId="8">#REF!</definedName>
    <definedName name="C_Financiero" localSheetId="9">#REF!</definedName>
    <definedName name="C_Financiero" localSheetId="10">#REF!</definedName>
    <definedName name="C_Financiero" localSheetId="11">#REF!</definedName>
    <definedName name="C_Financiero" localSheetId="12">#REF!</definedName>
    <definedName name="C_Financiero" localSheetId="13">#REF!</definedName>
    <definedName name="C_Financiero" localSheetId="14">#REF!</definedName>
    <definedName name="C_Financiero" localSheetId="6">#REF!</definedName>
    <definedName name="C_Financiero">#REF!</definedName>
    <definedName name="C_H" localSheetId="4">#REF!</definedName>
    <definedName name="C_H" localSheetId="7">#REF!</definedName>
    <definedName name="C_H" localSheetId="8">#REF!</definedName>
    <definedName name="C_H" localSheetId="9">#REF!</definedName>
    <definedName name="C_H" localSheetId="10">#REF!</definedName>
    <definedName name="C_H" localSheetId="11">#REF!</definedName>
    <definedName name="C_H" localSheetId="12">#REF!</definedName>
    <definedName name="C_H" localSheetId="13">#REF!</definedName>
    <definedName name="C_H" localSheetId="14">#REF!</definedName>
    <definedName name="C_H" localSheetId="6">#REF!</definedName>
    <definedName name="C_H">#REF!</definedName>
    <definedName name="C_H_Pista" localSheetId="4">#REF!</definedName>
    <definedName name="C_H_Pista" localSheetId="7">#REF!</definedName>
    <definedName name="C_H_Pista" localSheetId="8">#REF!</definedName>
    <definedName name="C_H_Pista" localSheetId="9">#REF!</definedName>
    <definedName name="C_H_Pista" localSheetId="10">#REF!</definedName>
    <definedName name="C_H_Pista" localSheetId="11">#REF!</definedName>
    <definedName name="C_H_Pista" localSheetId="12">#REF!</definedName>
    <definedName name="C_H_Pista" localSheetId="13">#REF!</definedName>
    <definedName name="C_H_Pista" localSheetId="14">#REF!</definedName>
    <definedName name="C_H_Pista" localSheetId="6">#REF!</definedName>
    <definedName name="C_H_Pista">#REF!</definedName>
    <definedName name="C_H_Planta" localSheetId="4">#REF!</definedName>
    <definedName name="C_H_Planta" localSheetId="7">#REF!</definedName>
    <definedName name="C_H_Planta" localSheetId="8">#REF!</definedName>
    <definedName name="C_H_Planta" localSheetId="9">#REF!</definedName>
    <definedName name="C_H_Planta" localSheetId="10">#REF!</definedName>
    <definedName name="C_H_Planta" localSheetId="11">#REF!</definedName>
    <definedName name="C_H_Planta" localSheetId="12">#REF!</definedName>
    <definedName name="C_H_Planta" localSheetId="13">#REF!</definedName>
    <definedName name="C_H_Planta" localSheetId="14">#REF!</definedName>
    <definedName name="C_H_Planta" localSheetId="6">#REF!</definedName>
    <definedName name="C_H_Planta">#REF!</definedName>
    <definedName name="C_P" localSheetId="4">#REF!</definedName>
    <definedName name="C_P" localSheetId="7">#REF!</definedName>
    <definedName name="C_P" localSheetId="8">#REF!</definedName>
    <definedName name="C_P" localSheetId="9">#REF!</definedName>
    <definedName name="C_P" localSheetId="10">#REF!</definedName>
    <definedName name="C_P" localSheetId="11">#REF!</definedName>
    <definedName name="C_P" localSheetId="12">#REF!</definedName>
    <definedName name="C_P" localSheetId="13">#REF!</definedName>
    <definedName name="C_P" localSheetId="14">#REF!</definedName>
    <definedName name="C_P" localSheetId="6">#REF!</definedName>
    <definedName name="C_P">#REF!</definedName>
    <definedName name="C_P_P" localSheetId="4">#REF!</definedName>
    <definedName name="C_P_P" localSheetId="7">#REF!</definedName>
    <definedName name="C_P_P" localSheetId="8">#REF!</definedName>
    <definedName name="C_P_P" localSheetId="9">#REF!</definedName>
    <definedName name="C_P_P" localSheetId="10">#REF!</definedName>
    <definedName name="C_P_P" localSheetId="11">#REF!</definedName>
    <definedName name="C_P_P" localSheetId="12">#REF!</definedName>
    <definedName name="C_P_P" localSheetId="13">#REF!</definedName>
    <definedName name="C_P_P" localSheetId="14">#REF!</definedName>
    <definedName name="C_P_P" localSheetId="6">#REF!</definedName>
    <definedName name="C_P_P">#REF!</definedName>
    <definedName name="C_PIPA" localSheetId="4">#REF!</definedName>
    <definedName name="C_PIPA" localSheetId="7">#REF!</definedName>
    <definedName name="C_PIPA" localSheetId="8">#REF!</definedName>
    <definedName name="C_PIPA" localSheetId="9">#REF!</definedName>
    <definedName name="C_PIPA" localSheetId="10">#REF!</definedName>
    <definedName name="C_PIPA" localSheetId="11">#REF!</definedName>
    <definedName name="C_PIPA" localSheetId="12">#REF!</definedName>
    <definedName name="C_PIPA" localSheetId="13">#REF!</definedName>
    <definedName name="C_PIPA" localSheetId="14">#REF!</definedName>
    <definedName name="C_PIPA" localSheetId="6">#REF!</definedName>
    <definedName name="C_PIPA">#REF!</definedName>
    <definedName name="CAL" localSheetId="4">#REF!</definedName>
    <definedName name="CAL" localSheetId="7">#REF!</definedName>
    <definedName name="CAL" localSheetId="8">#REF!</definedName>
    <definedName name="CAL" localSheetId="9">#REF!</definedName>
    <definedName name="CAL" localSheetId="10">#REF!</definedName>
    <definedName name="CAL" localSheetId="11">#REF!</definedName>
    <definedName name="CAL" localSheetId="12">#REF!</definedName>
    <definedName name="CAL" localSheetId="13">#REF!</definedName>
    <definedName name="CAL" localSheetId="14">#REF!</definedName>
    <definedName name="CAL" localSheetId="6">#REF!</definedName>
    <definedName name="CAL">#REF!</definedName>
    <definedName name="calculado" localSheetId="4">#REF!</definedName>
    <definedName name="calculado" localSheetId="7">#REF!</definedName>
    <definedName name="calculado" localSheetId="8">#REF!</definedName>
    <definedName name="calculado" localSheetId="9">#REF!</definedName>
    <definedName name="calculado" localSheetId="10">#REF!</definedName>
    <definedName name="calculado" localSheetId="11">#REF!</definedName>
    <definedName name="calculado" localSheetId="12">#REF!</definedName>
    <definedName name="calculado" localSheetId="13">#REF!</definedName>
    <definedName name="calculado" localSheetId="14">#REF!</definedName>
    <definedName name="calculado" localSheetId="6">#REF!</definedName>
    <definedName name="calculado">#REF!</definedName>
    <definedName name="calvo" localSheetId="4">#REF!</definedName>
    <definedName name="calvo" localSheetId="7">#REF!</definedName>
    <definedName name="calvo" localSheetId="8">#REF!</definedName>
    <definedName name="calvo" localSheetId="9">#REF!</definedName>
    <definedName name="calvo" localSheetId="10">#REF!</definedName>
    <definedName name="calvo" localSheetId="11">#REF!</definedName>
    <definedName name="calvo" localSheetId="12">#REF!</definedName>
    <definedName name="calvo" localSheetId="13">#REF!</definedName>
    <definedName name="calvo" localSheetId="14">#REF!</definedName>
    <definedName name="calvo" localSheetId="6">#REF!</definedName>
    <definedName name="calvo">#REF!</definedName>
    <definedName name="cambio" localSheetId="4">#REF!</definedName>
    <definedName name="cambio" localSheetId="7">#REF!</definedName>
    <definedName name="cambio" localSheetId="8">#REF!</definedName>
    <definedName name="cambio" localSheetId="9">#REF!</definedName>
    <definedName name="cambio" localSheetId="10">#REF!</definedName>
    <definedName name="cambio" localSheetId="11">#REF!</definedName>
    <definedName name="cambio" localSheetId="12">#REF!</definedName>
    <definedName name="cambio" localSheetId="13">#REF!</definedName>
    <definedName name="cambio" localSheetId="14">#REF!</definedName>
    <definedName name="cambio" localSheetId="6">#REF!</definedName>
    <definedName name="cambio">#REF!</definedName>
    <definedName name="canon_piedra" localSheetId="4">#REF!</definedName>
    <definedName name="canon_piedra" localSheetId="7">#REF!</definedName>
    <definedName name="canon_piedra" localSheetId="8">#REF!</definedName>
    <definedName name="canon_piedra" localSheetId="9">#REF!</definedName>
    <definedName name="canon_piedra" localSheetId="10">#REF!</definedName>
    <definedName name="canon_piedra" localSheetId="11">#REF!</definedName>
    <definedName name="canon_piedra" localSheetId="12">#REF!</definedName>
    <definedName name="canon_piedra" localSheetId="13">#REF!</definedName>
    <definedName name="canon_piedra" localSheetId="14">#REF!</definedName>
    <definedName name="canon_piedra" localSheetId="6">#REF!</definedName>
    <definedName name="canon_piedra">#REF!</definedName>
    <definedName name="CantCuotasSocio" localSheetId="4">#REF!</definedName>
    <definedName name="CantCuotasSocio" localSheetId="7">#REF!</definedName>
    <definedName name="CantCuotasSocio" localSheetId="8">#REF!</definedName>
    <definedName name="CantCuotasSocio" localSheetId="9">#REF!</definedName>
    <definedName name="CantCuotasSocio" localSheetId="10">#REF!</definedName>
    <definedName name="CantCuotasSocio" localSheetId="11">#REF!</definedName>
    <definedName name="CantCuotasSocio" localSheetId="12">#REF!</definedName>
    <definedName name="CantCuotasSocio" localSheetId="13">#REF!</definedName>
    <definedName name="CantCuotasSocio" localSheetId="14">#REF!</definedName>
    <definedName name="CantCuotasSocio" localSheetId="6">#REF!</definedName>
    <definedName name="CantCuotasSocio">#REF!</definedName>
    <definedName name="cap" localSheetId="4">#REF!</definedName>
    <definedName name="cap" localSheetId="7">#REF!</definedName>
    <definedName name="cap" localSheetId="8">#REF!</definedName>
    <definedName name="cap" localSheetId="9">#REF!</definedName>
    <definedName name="cap" localSheetId="10">#REF!</definedName>
    <definedName name="cap" localSheetId="11">#REF!</definedName>
    <definedName name="cap" localSheetId="12">#REF!</definedName>
    <definedName name="cap" localSheetId="13">#REF!</definedName>
    <definedName name="cap" localSheetId="14">#REF!</definedName>
    <definedName name="cap" localSheetId="6">#REF!</definedName>
    <definedName name="cap">#REF!</definedName>
    <definedName name="CAP_20" localSheetId="4">#REF!</definedName>
    <definedName name="CAP_20" localSheetId="7">#REF!</definedName>
    <definedName name="CAP_20" localSheetId="8">#REF!</definedName>
    <definedName name="CAP_20" localSheetId="9">#REF!</definedName>
    <definedName name="CAP_20" localSheetId="10">#REF!</definedName>
    <definedName name="CAP_20" localSheetId="11">#REF!</definedName>
    <definedName name="CAP_20" localSheetId="12">#REF!</definedName>
    <definedName name="CAP_20" localSheetId="13">#REF!</definedName>
    <definedName name="CAP_20" localSheetId="14">#REF!</definedName>
    <definedName name="CAP_20" localSheetId="6">#REF!</definedName>
    <definedName name="CAP_20">#REF!</definedName>
    <definedName name="Capataz" localSheetId="4">#REF!</definedName>
    <definedName name="Capataz" localSheetId="7">#REF!</definedName>
    <definedName name="Capataz" localSheetId="8">#REF!</definedName>
    <definedName name="Capataz" localSheetId="9">#REF!</definedName>
    <definedName name="Capataz" localSheetId="10">#REF!</definedName>
    <definedName name="Capataz" localSheetId="11">#REF!</definedName>
    <definedName name="Capataz" localSheetId="12">#REF!</definedName>
    <definedName name="Capataz" localSheetId="13">#REF!</definedName>
    <definedName name="Capataz" localSheetId="14">#REF!</definedName>
    <definedName name="Capataz" localSheetId="6">#REF!</definedName>
    <definedName name="Capataz">#REF!</definedName>
    <definedName name="CARGAS_SOCIALES" localSheetId="4">#REF!</definedName>
    <definedName name="CARGAS_SOCIALES" localSheetId="7">#REF!</definedName>
    <definedName name="CARGAS_SOCIALES" localSheetId="8">#REF!</definedName>
    <definedName name="CARGAS_SOCIALES" localSheetId="9">#REF!</definedName>
    <definedName name="CARGAS_SOCIALES" localSheetId="10">#REF!</definedName>
    <definedName name="CARGAS_SOCIALES" localSheetId="11">#REF!</definedName>
    <definedName name="CARGAS_SOCIALES" localSheetId="12">#REF!</definedName>
    <definedName name="CARGAS_SOCIALES" localSheetId="13">#REF!</definedName>
    <definedName name="CARGAS_SOCIALES" localSheetId="14">#REF!</definedName>
    <definedName name="CARGAS_SOCIALES" localSheetId="6">#REF!</definedName>
    <definedName name="CARGAS_SOCIALES">#REF!</definedName>
    <definedName name="carp" localSheetId="4">#REF!</definedName>
    <definedName name="carp" localSheetId="7">#REF!</definedName>
    <definedName name="carp" localSheetId="8">#REF!</definedName>
    <definedName name="carp" localSheetId="9">#REF!</definedName>
    <definedName name="carp" localSheetId="10">#REF!</definedName>
    <definedName name="carp" localSheetId="11">#REF!</definedName>
    <definedName name="carp" localSheetId="12">#REF!</definedName>
    <definedName name="carp" localSheetId="13">#REF!</definedName>
    <definedName name="carp" localSheetId="14">#REF!</definedName>
    <definedName name="carp" localSheetId="6">#REF!</definedName>
    <definedName name="carp">#REF!</definedName>
    <definedName name="catd6e" localSheetId="4">#REF!</definedName>
    <definedName name="catd6e" localSheetId="7">#REF!</definedName>
    <definedName name="catd6e" localSheetId="8">#REF!</definedName>
    <definedName name="catd6e" localSheetId="9">#REF!</definedName>
    <definedName name="catd6e" localSheetId="10">#REF!</definedName>
    <definedName name="catd6e" localSheetId="11">#REF!</definedName>
    <definedName name="catd6e" localSheetId="12">#REF!</definedName>
    <definedName name="catd6e" localSheetId="13">#REF!</definedName>
    <definedName name="catd6e" localSheetId="14">#REF!</definedName>
    <definedName name="catd6e" localSheetId="6">#REF!</definedName>
    <definedName name="catd6e">#REF!</definedName>
    <definedName name="cc" localSheetId="4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6">#REF!</definedName>
    <definedName name="cc">#REF!</definedName>
    <definedName name="CCC" localSheetId="4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6">#REF!</definedName>
    <definedName name="CCC">#REF!</definedName>
    <definedName name="cccc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ccc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des_mkj" localSheetId="4">#REF!</definedName>
    <definedName name="cdes_mkj" localSheetId="7">#REF!</definedName>
    <definedName name="cdes_mkj" localSheetId="8">#REF!</definedName>
    <definedName name="cdes_mkj" localSheetId="9">#REF!</definedName>
    <definedName name="cdes_mkj" localSheetId="10">#REF!</definedName>
    <definedName name="cdes_mkj" localSheetId="11">#REF!</definedName>
    <definedName name="cdes_mkj" localSheetId="12">#REF!</definedName>
    <definedName name="cdes_mkj" localSheetId="13">#REF!</definedName>
    <definedName name="cdes_mkj" localSheetId="14">#REF!</definedName>
    <definedName name="cdes_mkj" localSheetId="6">#REF!</definedName>
    <definedName name="cdes_mkj">#REF!</definedName>
    <definedName name="Ce_comp" localSheetId="4">#REF!</definedName>
    <definedName name="Ce_comp" localSheetId="7">#REF!</definedName>
    <definedName name="Ce_comp" localSheetId="8">#REF!</definedName>
    <definedName name="Ce_comp" localSheetId="9">#REF!</definedName>
    <definedName name="Ce_comp" localSheetId="10">#REF!</definedName>
    <definedName name="Ce_comp" localSheetId="11">#REF!</definedName>
    <definedName name="Ce_comp" localSheetId="12">#REF!</definedName>
    <definedName name="Ce_comp" localSheetId="13">#REF!</definedName>
    <definedName name="Ce_comp" localSheetId="14">#REF!</definedName>
    <definedName name="Ce_comp" localSheetId="6">#REF!</definedName>
    <definedName name="Ce_comp">#REF!</definedName>
    <definedName name="celulares" localSheetId="4">#REF!</definedName>
    <definedName name="celulares" localSheetId="7">#REF!</definedName>
    <definedName name="celulares" localSheetId="8">#REF!</definedName>
    <definedName name="celulares" localSheetId="9">#REF!</definedName>
    <definedName name="celulares" localSheetId="10">#REF!</definedName>
    <definedName name="celulares" localSheetId="11">#REF!</definedName>
    <definedName name="celulares" localSheetId="12">#REF!</definedName>
    <definedName name="celulares" localSheetId="13">#REF!</definedName>
    <definedName name="celulares" localSheetId="14">#REF!</definedName>
    <definedName name="celulares" localSheetId="6">#REF!</definedName>
    <definedName name="celulares">#REF!</definedName>
    <definedName name="celulares11" localSheetId="4">#REF!</definedName>
    <definedName name="celulares11" localSheetId="7">#REF!</definedName>
    <definedName name="celulares11" localSheetId="8">#REF!</definedName>
    <definedName name="celulares11" localSheetId="9">#REF!</definedName>
    <definedName name="celulares11" localSheetId="10">#REF!</definedName>
    <definedName name="celulares11" localSheetId="11">#REF!</definedName>
    <definedName name="celulares11" localSheetId="12">#REF!</definedName>
    <definedName name="celulares11" localSheetId="13">#REF!</definedName>
    <definedName name="celulares11" localSheetId="14">#REF!</definedName>
    <definedName name="celulares11" localSheetId="6">#REF!</definedName>
    <definedName name="celulares11">#REF!</definedName>
    <definedName name="celulares12" localSheetId="4">#REF!</definedName>
    <definedName name="celulares12" localSheetId="7">#REF!</definedName>
    <definedName name="celulares12" localSheetId="8">#REF!</definedName>
    <definedName name="celulares12" localSheetId="9">#REF!</definedName>
    <definedName name="celulares12" localSheetId="10">#REF!</definedName>
    <definedName name="celulares12" localSheetId="11">#REF!</definedName>
    <definedName name="celulares12" localSheetId="12">#REF!</definedName>
    <definedName name="celulares12" localSheetId="13">#REF!</definedName>
    <definedName name="celulares12" localSheetId="14">#REF!</definedName>
    <definedName name="celulares12" localSheetId="6">#REF!</definedName>
    <definedName name="celulares12">#REF!</definedName>
    <definedName name="celulares13" localSheetId="4">#REF!</definedName>
    <definedName name="celulares13" localSheetId="7">#REF!</definedName>
    <definedName name="celulares13" localSheetId="8">#REF!</definedName>
    <definedName name="celulares13" localSheetId="9">#REF!</definedName>
    <definedName name="celulares13" localSheetId="10">#REF!</definedName>
    <definedName name="celulares13" localSheetId="11">#REF!</definedName>
    <definedName name="celulares13" localSheetId="12">#REF!</definedName>
    <definedName name="celulares13" localSheetId="13">#REF!</definedName>
    <definedName name="celulares13" localSheetId="14">#REF!</definedName>
    <definedName name="celulares13" localSheetId="6">#REF!</definedName>
    <definedName name="celulares13">#REF!</definedName>
    <definedName name="cemC1" localSheetId="4">#REF!</definedName>
    <definedName name="cemC1" localSheetId="7">#REF!</definedName>
    <definedName name="cemC1" localSheetId="8">#REF!</definedName>
    <definedName name="cemC1" localSheetId="9">#REF!</definedName>
    <definedName name="cemC1" localSheetId="10">#REF!</definedName>
    <definedName name="cemC1" localSheetId="11">#REF!</definedName>
    <definedName name="cemC1" localSheetId="12">#REF!</definedName>
    <definedName name="cemC1" localSheetId="13">#REF!</definedName>
    <definedName name="cemC1" localSheetId="14">#REF!</definedName>
    <definedName name="cemC1" localSheetId="6">#REF!</definedName>
    <definedName name="cemC1">#REF!</definedName>
    <definedName name="cemC2" localSheetId="4">#REF!</definedName>
    <definedName name="cemC2" localSheetId="7">#REF!</definedName>
    <definedName name="cemC2" localSheetId="8">#REF!</definedName>
    <definedName name="cemC2" localSheetId="9">#REF!</definedName>
    <definedName name="cemC2" localSheetId="10">#REF!</definedName>
    <definedName name="cemC2" localSheetId="11">#REF!</definedName>
    <definedName name="cemC2" localSheetId="12">#REF!</definedName>
    <definedName name="cemC2" localSheetId="13">#REF!</definedName>
    <definedName name="cemC2" localSheetId="14">#REF!</definedName>
    <definedName name="cemC2" localSheetId="6">#REF!</definedName>
    <definedName name="cemC2">#REF!</definedName>
    <definedName name="cemento" localSheetId="4">#REF!</definedName>
    <definedName name="cemento" localSheetId="7">#REF!</definedName>
    <definedName name="cemento" localSheetId="8">#REF!</definedName>
    <definedName name="cemento" localSheetId="9">#REF!</definedName>
    <definedName name="cemento" localSheetId="10">#REF!</definedName>
    <definedName name="cemento" localSheetId="11">#REF!</definedName>
    <definedName name="cemento" localSheetId="12">#REF!</definedName>
    <definedName name="cemento" localSheetId="13">#REF!</definedName>
    <definedName name="cemento" localSheetId="14">#REF!</definedName>
    <definedName name="cemento" localSheetId="6">#REF!</definedName>
    <definedName name="cemento">#REF!</definedName>
    <definedName name="CEMENTO_A_P" localSheetId="4">#REF!</definedName>
    <definedName name="CEMENTO_A_P" localSheetId="7">#REF!</definedName>
    <definedName name="CEMENTO_A_P" localSheetId="8">#REF!</definedName>
    <definedName name="CEMENTO_A_P" localSheetId="9">#REF!</definedName>
    <definedName name="CEMENTO_A_P" localSheetId="10">#REF!</definedName>
    <definedName name="CEMENTO_A_P" localSheetId="11">#REF!</definedName>
    <definedName name="CEMENTO_A_P" localSheetId="12">#REF!</definedName>
    <definedName name="CEMENTO_A_P" localSheetId="13">#REF!</definedName>
    <definedName name="CEMENTO_A_P" localSheetId="14">#REF!</definedName>
    <definedName name="CEMENTO_A_P" localSheetId="6">#REF!</definedName>
    <definedName name="CEMENTO_A_P">#REF!</definedName>
    <definedName name="CEMENTO_F" localSheetId="4">#REF!</definedName>
    <definedName name="CEMENTO_F" localSheetId="7">#REF!</definedName>
    <definedName name="CEMENTO_F" localSheetId="8">#REF!</definedName>
    <definedName name="CEMENTO_F" localSheetId="9">#REF!</definedName>
    <definedName name="CEMENTO_F" localSheetId="10">#REF!</definedName>
    <definedName name="CEMENTO_F" localSheetId="11">#REF!</definedName>
    <definedName name="CEMENTO_F" localSheetId="12">#REF!</definedName>
    <definedName name="CEMENTO_F" localSheetId="13">#REF!</definedName>
    <definedName name="CEMENTO_F" localSheetId="14">#REF!</definedName>
    <definedName name="CEMENTO_F" localSheetId="6">#REF!</definedName>
    <definedName name="CEMENTO_F">#REF!</definedName>
    <definedName name="CEMENTO_P" localSheetId="4">#REF!</definedName>
    <definedName name="CEMENTO_P" localSheetId="7">#REF!</definedName>
    <definedName name="CEMENTO_P" localSheetId="8">#REF!</definedName>
    <definedName name="CEMENTO_P" localSheetId="9">#REF!</definedName>
    <definedName name="CEMENTO_P" localSheetId="10">#REF!</definedName>
    <definedName name="CEMENTO_P" localSheetId="11">#REF!</definedName>
    <definedName name="CEMENTO_P" localSheetId="12">#REF!</definedName>
    <definedName name="CEMENTO_P" localSheetId="13">#REF!</definedName>
    <definedName name="CEMENTO_P" localSheetId="14">#REF!</definedName>
    <definedName name="CEMENTO_P" localSheetId="6">#REF!</definedName>
    <definedName name="CEMENTO_P">#REF!</definedName>
    <definedName name="cementot1_gs" localSheetId="4">#REF!</definedName>
    <definedName name="cementot1_gs" localSheetId="7">#REF!</definedName>
    <definedName name="cementot1_gs" localSheetId="8">#REF!</definedName>
    <definedName name="cementot1_gs" localSheetId="9">#REF!</definedName>
    <definedName name="cementot1_gs" localSheetId="10">#REF!</definedName>
    <definedName name="cementot1_gs" localSheetId="11">#REF!</definedName>
    <definedName name="cementot1_gs" localSheetId="12">#REF!</definedName>
    <definedName name="cementot1_gs" localSheetId="13">#REF!</definedName>
    <definedName name="cementot1_gs" localSheetId="14">#REF!</definedName>
    <definedName name="cementot1_gs" localSheetId="6">#REF!</definedName>
    <definedName name="cementot1_gs">#REF!</definedName>
    <definedName name="CENTRAL" localSheetId="4">#REF!</definedName>
    <definedName name="CENTRAL" localSheetId="7">#REF!</definedName>
    <definedName name="CENTRAL" localSheetId="8">#REF!</definedName>
    <definedName name="CENTRAL" localSheetId="9">#REF!</definedName>
    <definedName name="CENTRAL" localSheetId="10">#REF!</definedName>
    <definedName name="CENTRAL" localSheetId="11">#REF!</definedName>
    <definedName name="CENTRAL" localSheetId="12">#REF!</definedName>
    <definedName name="CENTRAL" localSheetId="13">#REF!</definedName>
    <definedName name="CENTRAL" localSheetId="14">#REF!</definedName>
    <definedName name="CENTRAL" localSheetId="6">#REF!</definedName>
    <definedName name="CENTRAL">#REF!</definedName>
    <definedName name="cer" localSheetId="4">#REF!</definedName>
    <definedName name="cer" localSheetId="7">#REF!</definedName>
    <definedName name="cer" localSheetId="8">#REF!</definedName>
    <definedName name="cer" localSheetId="9">#REF!</definedName>
    <definedName name="cer" localSheetId="10">#REF!</definedName>
    <definedName name="cer" localSheetId="11">#REF!</definedName>
    <definedName name="cer" localSheetId="12">#REF!</definedName>
    <definedName name="cer" localSheetId="13">#REF!</definedName>
    <definedName name="cer" localSheetId="14">#REF!</definedName>
    <definedName name="cer" localSheetId="6">#REF!</definedName>
    <definedName name="cer">#REF!</definedName>
    <definedName name="cert_hist_acum" localSheetId="4">#REF!</definedName>
    <definedName name="cert_hist_acum" localSheetId="7">#REF!</definedName>
    <definedName name="cert_hist_acum" localSheetId="8">#REF!</definedName>
    <definedName name="cert_hist_acum" localSheetId="9">#REF!</definedName>
    <definedName name="cert_hist_acum" localSheetId="10">#REF!</definedName>
    <definedName name="cert_hist_acum" localSheetId="11">#REF!</definedName>
    <definedName name="cert_hist_acum" localSheetId="12">#REF!</definedName>
    <definedName name="cert_hist_acum" localSheetId="13">#REF!</definedName>
    <definedName name="cert_hist_acum" localSheetId="14">#REF!</definedName>
    <definedName name="cert_hist_acum" localSheetId="6">#REF!</definedName>
    <definedName name="cert_hist_acum">#REF!</definedName>
    <definedName name="cert_reaj" localSheetId="4">#REF!</definedName>
    <definedName name="cert_reaj" localSheetId="7">#REF!</definedName>
    <definedName name="cert_reaj" localSheetId="8">#REF!</definedName>
    <definedName name="cert_reaj" localSheetId="9">#REF!</definedName>
    <definedName name="cert_reaj" localSheetId="10">#REF!</definedName>
    <definedName name="cert_reaj" localSheetId="11">#REF!</definedName>
    <definedName name="cert_reaj" localSheetId="12">#REF!</definedName>
    <definedName name="cert_reaj" localSheetId="13">#REF!</definedName>
    <definedName name="cert_reaj" localSheetId="14">#REF!</definedName>
    <definedName name="cert_reaj" localSheetId="6">#REF!</definedName>
    <definedName name="cert_reaj">#REF!</definedName>
    <definedName name="certif" localSheetId="4">#REF!</definedName>
    <definedName name="certif" localSheetId="7">#REF!</definedName>
    <definedName name="certif" localSheetId="8">#REF!</definedName>
    <definedName name="certif" localSheetId="9">#REF!</definedName>
    <definedName name="certif" localSheetId="10">#REF!</definedName>
    <definedName name="certif" localSheetId="11">#REF!</definedName>
    <definedName name="certif" localSheetId="12">#REF!</definedName>
    <definedName name="certif" localSheetId="13">#REF!</definedName>
    <definedName name="certif" localSheetId="14">#REF!</definedName>
    <definedName name="certif" localSheetId="6">#REF!</definedName>
    <definedName name="certif">#REF!</definedName>
    <definedName name="certtt" localSheetId="4">#REF!</definedName>
    <definedName name="certtt" localSheetId="7">#REF!</definedName>
    <definedName name="certtt" localSheetId="8">#REF!</definedName>
    <definedName name="certtt" localSheetId="9">#REF!</definedName>
    <definedName name="certtt" localSheetId="10">#REF!</definedName>
    <definedName name="certtt" localSheetId="11">#REF!</definedName>
    <definedName name="certtt" localSheetId="12">#REF!</definedName>
    <definedName name="certtt" localSheetId="13">#REF!</definedName>
    <definedName name="certtt" localSheetId="14">#REF!</definedName>
    <definedName name="certtt" localSheetId="6">#REF!</definedName>
    <definedName name="certtt">#REF!</definedName>
    <definedName name="CF" localSheetId="4">#REF!</definedName>
    <definedName name="CF" localSheetId="7">#REF!</definedName>
    <definedName name="CF" localSheetId="8">#REF!</definedName>
    <definedName name="CF" localSheetId="9">#REF!</definedName>
    <definedName name="CF" localSheetId="10">#REF!</definedName>
    <definedName name="CF" localSheetId="11">#REF!</definedName>
    <definedName name="CF" localSheetId="12">#REF!</definedName>
    <definedName name="CF" localSheetId="13">#REF!</definedName>
    <definedName name="CF" localSheetId="14">#REF!</definedName>
    <definedName name="CF" localSheetId="6">#REF!</definedName>
    <definedName name="CF">#REF!</definedName>
    <definedName name="cgd" localSheetId="4">#REF!</definedName>
    <definedName name="cgd" localSheetId="7">#REF!</definedName>
    <definedName name="cgd" localSheetId="8">#REF!</definedName>
    <definedName name="cgd" localSheetId="9">#REF!</definedName>
    <definedName name="cgd" localSheetId="10">#REF!</definedName>
    <definedName name="cgd" localSheetId="11">#REF!</definedName>
    <definedName name="cgd" localSheetId="12">#REF!</definedName>
    <definedName name="cgd" localSheetId="13">#REF!</definedName>
    <definedName name="cgd" localSheetId="14">#REF!</definedName>
    <definedName name="cgd" localSheetId="6">#REF!</definedName>
    <definedName name="cgd">#REF!</definedName>
    <definedName name="CHINAMRA" localSheetId="4">#REF!</definedName>
    <definedName name="CHINAMRA" localSheetId="7">#REF!</definedName>
    <definedName name="CHINAMRA" localSheetId="8">#REF!</definedName>
    <definedName name="CHINAMRA" localSheetId="9">#REF!</definedName>
    <definedName name="CHINAMRA" localSheetId="10">#REF!</definedName>
    <definedName name="CHINAMRA" localSheetId="11">#REF!</definedName>
    <definedName name="CHINAMRA" localSheetId="12">#REF!</definedName>
    <definedName name="CHINAMRA" localSheetId="13">#REF!</definedName>
    <definedName name="CHINAMRA" localSheetId="14">#REF!</definedName>
    <definedName name="CHINAMRA" localSheetId="6">#REF!</definedName>
    <definedName name="CHINAMRA">#REF!</definedName>
    <definedName name="Chofer" localSheetId="4">#REF!</definedName>
    <definedName name="Chofer" localSheetId="7">#REF!</definedName>
    <definedName name="Chofer" localSheetId="8">#REF!</definedName>
    <definedName name="Chofer" localSheetId="9">#REF!</definedName>
    <definedName name="Chofer" localSheetId="10">#REF!</definedName>
    <definedName name="Chofer" localSheetId="11">#REF!</definedName>
    <definedName name="Chofer" localSheetId="12">#REF!</definedName>
    <definedName name="Chofer" localSheetId="13">#REF!</definedName>
    <definedName name="Chofer" localSheetId="14">#REF!</definedName>
    <definedName name="Chofer" localSheetId="6">#REF!</definedName>
    <definedName name="Chofer">#REF!</definedName>
    <definedName name="chofer1" localSheetId="4">#REF!</definedName>
    <definedName name="chofer1" localSheetId="7">#REF!</definedName>
    <definedName name="chofer1" localSheetId="8">#REF!</definedName>
    <definedName name="chofer1" localSheetId="9">#REF!</definedName>
    <definedName name="chofer1" localSheetId="10">#REF!</definedName>
    <definedName name="chofer1" localSheetId="11">#REF!</definedName>
    <definedName name="chofer1" localSheetId="12">#REF!</definedName>
    <definedName name="chofer1" localSheetId="13">#REF!</definedName>
    <definedName name="chofer1" localSheetId="14">#REF!</definedName>
    <definedName name="chofer1" localSheetId="6">#REF!</definedName>
    <definedName name="chofer1">#REF!</definedName>
    <definedName name="Cliente" localSheetId="4">#REF!</definedName>
    <definedName name="Cliente" localSheetId="7">#REF!</definedName>
    <definedName name="Cliente" localSheetId="8">#REF!</definedName>
    <definedName name="Cliente" localSheetId="9">#REF!</definedName>
    <definedName name="Cliente" localSheetId="10">#REF!</definedName>
    <definedName name="Cliente" localSheetId="11">#REF!</definedName>
    <definedName name="Cliente" localSheetId="12">#REF!</definedName>
    <definedName name="Cliente" localSheetId="13">#REF!</definedName>
    <definedName name="Cliente" localSheetId="14">#REF!</definedName>
    <definedName name="Cliente" localSheetId="6">#REF!</definedName>
    <definedName name="Cliente">#REF!</definedName>
    <definedName name="cloacal" localSheetId="4">#REF!</definedName>
    <definedName name="cloacal" localSheetId="7">#REF!</definedName>
    <definedName name="cloacal" localSheetId="8">#REF!</definedName>
    <definedName name="cloacal" localSheetId="9">#REF!</definedName>
    <definedName name="cloacal" localSheetId="10">#REF!</definedName>
    <definedName name="cloacal" localSheetId="11">#REF!</definedName>
    <definedName name="cloacal" localSheetId="12">#REF!</definedName>
    <definedName name="cloacal" localSheetId="13">#REF!</definedName>
    <definedName name="cloacal" localSheetId="14">#REF!</definedName>
    <definedName name="cloacal" localSheetId="6">#REF!</definedName>
    <definedName name="cloacal">#REF!</definedName>
    <definedName name="CM_30" localSheetId="4">#REF!</definedName>
    <definedName name="CM_30" localSheetId="7">#REF!</definedName>
    <definedName name="CM_30" localSheetId="8">#REF!</definedName>
    <definedName name="CM_30" localSheetId="9">#REF!</definedName>
    <definedName name="CM_30" localSheetId="10">#REF!</definedName>
    <definedName name="CM_30" localSheetId="11">#REF!</definedName>
    <definedName name="CM_30" localSheetId="12">#REF!</definedName>
    <definedName name="CM_30" localSheetId="13">#REF!</definedName>
    <definedName name="CM_30" localSheetId="14">#REF!</definedName>
    <definedName name="CM_30" localSheetId="6">#REF!</definedName>
    <definedName name="CM_30">#REF!</definedName>
    <definedName name="co" localSheetId="4">#REF!</definedName>
    <definedName name="co" localSheetId="7">#REF!</definedName>
    <definedName name="co" localSheetId="8">#REF!</definedName>
    <definedName name="co" localSheetId="9">#REF!</definedName>
    <definedName name="co" localSheetId="10">#REF!</definedName>
    <definedName name="co" localSheetId="11">#REF!</definedName>
    <definedName name="co" localSheetId="12">#REF!</definedName>
    <definedName name="co" localSheetId="13">#REF!</definedName>
    <definedName name="co" localSheetId="14">#REF!</definedName>
    <definedName name="co" localSheetId="6">#REF!</definedName>
    <definedName name="co">#REF!</definedName>
    <definedName name="Cod_Via" localSheetId="4">#REF!</definedName>
    <definedName name="Cod_Via" localSheetId="7">#REF!</definedName>
    <definedName name="Cod_Via" localSheetId="8">#REF!</definedName>
    <definedName name="Cod_Via" localSheetId="9">#REF!</definedName>
    <definedName name="Cod_Via" localSheetId="10">#REF!</definedName>
    <definedName name="Cod_Via" localSheetId="11">#REF!</definedName>
    <definedName name="Cod_Via" localSheetId="12">#REF!</definedName>
    <definedName name="Cod_Via" localSheetId="13">#REF!</definedName>
    <definedName name="Cod_Via" localSheetId="14">#REF!</definedName>
    <definedName name="Cod_Via" localSheetId="6">#REF!</definedName>
    <definedName name="Cod_Via">#REF!</definedName>
    <definedName name="codequip" localSheetId="4">#REF!</definedName>
    <definedName name="codequip" localSheetId="7">#REF!</definedName>
    <definedName name="codequip" localSheetId="8">#REF!</definedName>
    <definedName name="codequip" localSheetId="9">#REF!</definedName>
    <definedName name="codequip" localSheetId="10">#REF!</definedName>
    <definedName name="codequip" localSheetId="11">#REF!</definedName>
    <definedName name="codequip" localSheetId="12">#REF!</definedName>
    <definedName name="codequip" localSheetId="13">#REF!</definedName>
    <definedName name="codequip" localSheetId="14">#REF!</definedName>
    <definedName name="codequip" localSheetId="6">#REF!</definedName>
    <definedName name="codequip">#REF!</definedName>
    <definedName name="CÓDIGO" localSheetId="4">#REF!</definedName>
    <definedName name="CÓDIGO" localSheetId="7">#REF!</definedName>
    <definedName name="CÓDIGO" localSheetId="8">#REF!</definedName>
    <definedName name="CÓDIGO" localSheetId="9">#REF!</definedName>
    <definedName name="CÓDIGO" localSheetId="10">#REF!</definedName>
    <definedName name="CÓDIGO" localSheetId="11">#REF!</definedName>
    <definedName name="CÓDIGO" localSheetId="12">#REF!</definedName>
    <definedName name="CÓDIGO" localSheetId="13">#REF!</definedName>
    <definedName name="CÓDIGO" localSheetId="14">#REF!</definedName>
    <definedName name="CÓDIGO" localSheetId="6">#REF!</definedName>
    <definedName name="CÓDIGO">#REF!</definedName>
    <definedName name="codigo_buscado" localSheetId="4">#REF!</definedName>
    <definedName name="codigo_buscado" localSheetId="7">#REF!</definedName>
    <definedName name="codigo_buscado" localSheetId="8">#REF!</definedName>
    <definedName name="codigo_buscado" localSheetId="9">#REF!</definedName>
    <definedName name="codigo_buscado" localSheetId="10">#REF!</definedName>
    <definedName name="codigo_buscado" localSheetId="11">#REF!</definedName>
    <definedName name="codigo_buscado" localSheetId="12">#REF!</definedName>
    <definedName name="codigo_buscado" localSheetId="13">#REF!</definedName>
    <definedName name="codigo_buscado" localSheetId="14">#REF!</definedName>
    <definedName name="codigo_buscado" localSheetId="6">#REF!</definedName>
    <definedName name="codigo_buscado">#REF!</definedName>
    <definedName name="CÓDIGO_INTERNO" localSheetId="4">#REF!</definedName>
    <definedName name="CÓDIGO_INTERNO" localSheetId="7">#REF!</definedName>
    <definedName name="CÓDIGO_INTERNO" localSheetId="8">#REF!</definedName>
    <definedName name="CÓDIGO_INTERNO" localSheetId="9">#REF!</definedName>
    <definedName name="CÓDIGO_INTERNO" localSheetId="10">#REF!</definedName>
    <definedName name="CÓDIGO_INTERNO" localSheetId="11">#REF!</definedName>
    <definedName name="CÓDIGO_INTERNO" localSheetId="12">#REF!</definedName>
    <definedName name="CÓDIGO_INTERNO" localSheetId="13">#REF!</definedName>
    <definedName name="CÓDIGO_INTERNO" localSheetId="14">#REF!</definedName>
    <definedName name="CÓDIGO_INTERNO" localSheetId="6">#REF!</definedName>
    <definedName name="CÓDIGO_INTERNO">#REF!</definedName>
    <definedName name="codmano" localSheetId="4">#REF!</definedName>
    <definedName name="codmano" localSheetId="7">#REF!</definedName>
    <definedName name="codmano" localSheetId="8">#REF!</definedName>
    <definedName name="codmano" localSheetId="9">#REF!</definedName>
    <definedName name="codmano" localSheetId="10">#REF!</definedName>
    <definedName name="codmano" localSheetId="11">#REF!</definedName>
    <definedName name="codmano" localSheetId="12">#REF!</definedName>
    <definedName name="codmano" localSheetId="13">#REF!</definedName>
    <definedName name="codmano" localSheetId="14">#REF!</definedName>
    <definedName name="codmano" localSheetId="6">#REF!</definedName>
    <definedName name="codmano">#REF!</definedName>
    <definedName name="codmat" localSheetId="4">#REF!</definedName>
    <definedName name="codmat" localSheetId="7">#REF!</definedName>
    <definedName name="codmat" localSheetId="8">#REF!</definedName>
    <definedName name="codmat" localSheetId="9">#REF!</definedName>
    <definedName name="codmat" localSheetId="10">#REF!</definedName>
    <definedName name="codmat" localSheetId="11">#REF!</definedName>
    <definedName name="codmat" localSheetId="12">#REF!</definedName>
    <definedName name="codmat" localSheetId="13">#REF!</definedName>
    <definedName name="codmat" localSheetId="14">#REF!</definedName>
    <definedName name="codmat" localSheetId="6">#REF!</definedName>
    <definedName name="codmat">#REF!</definedName>
    <definedName name="codtrans" localSheetId="4">#REF!</definedName>
    <definedName name="codtrans" localSheetId="7">#REF!</definedName>
    <definedName name="codtrans" localSheetId="8">#REF!</definedName>
    <definedName name="codtrans" localSheetId="9">#REF!</definedName>
    <definedName name="codtrans" localSheetId="10">#REF!</definedName>
    <definedName name="codtrans" localSheetId="11">#REF!</definedName>
    <definedName name="codtrans" localSheetId="12">#REF!</definedName>
    <definedName name="codtrans" localSheetId="13">#REF!</definedName>
    <definedName name="codtrans" localSheetId="14">#REF!</definedName>
    <definedName name="codtrans" localSheetId="6">#REF!</definedName>
    <definedName name="codtrans">#REF!</definedName>
    <definedName name="COE" localSheetId="4">#REF!</definedName>
    <definedName name="COE" localSheetId="7">#REF!</definedName>
    <definedName name="COE" localSheetId="8">#REF!</definedName>
    <definedName name="COE" localSheetId="9">#REF!</definedName>
    <definedName name="COE" localSheetId="10">#REF!</definedName>
    <definedName name="COE" localSheetId="11">#REF!</definedName>
    <definedName name="COE" localSheetId="12">#REF!</definedName>
    <definedName name="COE" localSheetId="13">#REF!</definedName>
    <definedName name="COE" localSheetId="14">#REF!</definedName>
    <definedName name="COE" localSheetId="6">#REF!</definedName>
    <definedName name="COE">#REF!</definedName>
    <definedName name="coef" localSheetId="4">#REF!</definedName>
    <definedName name="coef" localSheetId="7">#REF!</definedName>
    <definedName name="coef" localSheetId="8">#REF!</definedName>
    <definedName name="coef" localSheetId="9">#REF!</definedName>
    <definedName name="coef" localSheetId="10">#REF!</definedName>
    <definedName name="coef" localSheetId="11">#REF!</definedName>
    <definedName name="coef" localSheetId="12">#REF!</definedName>
    <definedName name="coef" localSheetId="13">#REF!</definedName>
    <definedName name="coef" localSheetId="14">#REF!</definedName>
    <definedName name="coef" localSheetId="6">#REF!</definedName>
    <definedName name="coef">#REF!</definedName>
    <definedName name="coef_edi" localSheetId="4">#REF!</definedName>
    <definedName name="coef_edi" localSheetId="7">#REF!</definedName>
    <definedName name="coef_edi" localSheetId="8">#REF!</definedName>
    <definedName name="coef_edi" localSheetId="9">#REF!</definedName>
    <definedName name="coef_edi" localSheetId="10">#REF!</definedName>
    <definedName name="coef_edi" localSheetId="11">#REF!</definedName>
    <definedName name="coef_edi" localSheetId="12">#REF!</definedName>
    <definedName name="coef_edi" localSheetId="13">#REF!</definedName>
    <definedName name="coef_edi" localSheetId="14">#REF!</definedName>
    <definedName name="coef_edi" localSheetId="6">#REF!</definedName>
    <definedName name="coef_edi">#REF!</definedName>
    <definedName name="coef_maq" localSheetId="4">#REF!</definedName>
    <definedName name="coef_maq" localSheetId="7">#REF!</definedName>
    <definedName name="coef_maq" localSheetId="8">#REF!</definedName>
    <definedName name="coef_maq" localSheetId="9">#REF!</definedName>
    <definedName name="coef_maq" localSheetId="10">#REF!</definedName>
    <definedName name="coef_maq" localSheetId="11">#REF!</definedName>
    <definedName name="coef_maq" localSheetId="12">#REF!</definedName>
    <definedName name="coef_maq" localSheetId="13">#REF!</definedName>
    <definedName name="coef_maq" localSheetId="14">#REF!</definedName>
    <definedName name="coef_maq" localSheetId="6">#REF!</definedName>
    <definedName name="coef_maq">#REF!</definedName>
    <definedName name="coef_mat" localSheetId="4">#REF!</definedName>
    <definedName name="coef_mat" localSheetId="7">#REF!</definedName>
    <definedName name="coef_mat" localSheetId="8">#REF!</definedName>
    <definedName name="coef_mat" localSheetId="9">#REF!</definedName>
    <definedName name="coef_mat" localSheetId="10">#REF!</definedName>
    <definedName name="coef_mat" localSheetId="11">#REF!</definedName>
    <definedName name="coef_mat" localSheetId="12">#REF!</definedName>
    <definedName name="coef_mat" localSheetId="13">#REF!</definedName>
    <definedName name="coef_mat" localSheetId="14">#REF!</definedName>
    <definedName name="coef_mat" localSheetId="6">#REF!</definedName>
    <definedName name="coef_mat">#REF!</definedName>
    <definedName name="coef_tc" localSheetId="4">#REF!</definedName>
    <definedName name="coef_tc" localSheetId="7">#REF!</definedName>
    <definedName name="coef_tc" localSheetId="8">#REF!</definedName>
    <definedName name="coef_tc" localSheetId="9">#REF!</definedName>
    <definedName name="coef_tc" localSheetId="10">#REF!</definedName>
    <definedName name="coef_tc" localSheetId="11">#REF!</definedName>
    <definedName name="coef_tc" localSheetId="12">#REF!</definedName>
    <definedName name="coef_tc" localSheetId="13">#REF!</definedName>
    <definedName name="coef_tc" localSheetId="14">#REF!</definedName>
    <definedName name="coef_tc" localSheetId="6">#REF!</definedName>
    <definedName name="coef_tc">#REF!</definedName>
    <definedName name="coefi" localSheetId="4">#REF!</definedName>
    <definedName name="coefi" localSheetId="7">#REF!</definedName>
    <definedName name="coefi" localSheetId="8">#REF!</definedName>
    <definedName name="coefi" localSheetId="9">#REF!</definedName>
    <definedName name="coefi" localSheetId="10">#REF!</definedName>
    <definedName name="coefi" localSheetId="11">#REF!</definedName>
    <definedName name="coefi" localSheetId="12">#REF!</definedName>
    <definedName name="coefi" localSheetId="13">#REF!</definedName>
    <definedName name="coefi" localSheetId="14">#REF!</definedName>
    <definedName name="coefi" localSheetId="6">#REF!</definedName>
    <definedName name="coefi">#REF!</definedName>
    <definedName name="coerep" localSheetId="4">#REF!</definedName>
    <definedName name="coerep" localSheetId="7">#REF!</definedName>
    <definedName name="coerep" localSheetId="8">#REF!</definedName>
    <definedName name="coerep" localSheetId="9">#REF!</definedName>
    <definedName name="coerep" localSheetId="10">#REF!</definedName>
    <definedName name="coerep" localSheetId="11">#REF!</definedName>
    <definedName name="coerep" localSheetId="12">#REF!</definedName>
    <definedName name="coerep" localSheetId="13">#REF!</definedName>
    <definedName name="coerep" localSheetId="14">#REF!</definedName>
    <definedName name="coerep" localSheetId="6">#REF!</definedName>
    <definedName name="coerep">#REF!</definedName>
    <definedName name="colocacion" localSheetId="4">#REF!</definedName>
    <definedName name="colocacion" localSheetId="7">#REF!</definedName>
    <definedName name="colocacion" localSheetId="8">#REF!</definedName>
    <definedName name="colocacion" localSheetId="9">#REF!</definedName>
    <definedName name="colocacion" localSheetId="10">#REF!</definedName>
    <definedName name="colocacion" localSheetId="11">#REF!</definedName>
    <definedName name="colocacion" localSheetId="12">#REF!</definedName>
    <definedName name="colocacion" localSheetId="13">#REF!</definedName>
    <definedName name="colocacion" localSheetId="14">#REF!</definedName>
    <definedName name="colocacion" localSheetId="6">#REF!</definedName>
    <definedName name="colocacion">#REF!</definedName>
    <definedName name="combus" localSheetId="4">#REF!</definedName>
    <definedName name="combus" localSheetId="7">#REF!</definedName>
    <definedName name="combus" localSheetId="8">#REF!</definedName>
    <definedName name="combus" localSheetId="9">#REF!</definedName>
    <definedName name="combus" localSheetId="10">#REF!</definedName>
    <definedName name="combus" localSheetId="11">#REF!</definedName>
    <definedName name="combus" localSheetId="12">#REF!</definedName>
    <definedName name="combus" localSheetId="13">#REF!</definedName>
    <definedName name="combus" localSheetId="14">#REF!</definedName>
    <definedName name="combus" localSheetId="6">#REF!</definedName>
    <definedName name="combus">#REF!</definedName>
    <definedName name="combustibles" localSheetId="4">IF(AND(#REF!&gt;0,#REF!&gt;0),#REF!*#REF!/'5- COSTO FINANCIERO AFD'!Valor_Dólar,"Falta Valor dólar o H.P.")</definedName>
    <definedName name="combustibles" localSheetId="7">IF(AND(#REF!&gt;0,#REF!&gt;0),#REF!*#REF!/'ESTRUCTURA DE COSTOS T1'!Valor_Dólar,"Falta Valor dólar o H.P.")</definedName>
    <definedName name="combustibles" localSheetId="8">IF(AND(#REF!&gt;0,#REF!&gt;0),#REF!*#REF!/'ESTRUCTURA DE COSTOS T2'!Valor_Dólar,"Falta Valor dólar o H.P.")</definedName>
    <definedName name="combustibles" localSheetId="9">IF(AND(#REF!&gt;0,#REF!&gt;0),#REF!*#REF!/'ESTRUCTURA DE COSTOS T3'!Valor_Dólar,"Falta Valor dólar o H.P.")</definedName>
    <definedName name="combustibles" localSheetId="10">IF(AND(#REF!&gt;0,#REF!&gt;0),#REF!*#REF!/'ESTRUCTURA DE COSTOS T4'!Valor_Dólar,"Falta Valor dólar o H.P.")</definedName>
    <definedName name="combustibles" localSheetId="11">IF(AND(#REF!&gt;0,#REF!&gt;0),#REF!*#REF!/'ESTRUCTURA DE COSTOS T5'!Valor_Dólar,"Falta Valor dólar o H.P.")</definedName>
    <definedName name="combustibles" localSheetId="12">IF(AND(#REF!&gt;0,#REF!&gt;0),#REF!*#REF!/'ESTRUCTURA DE COSTOS T6'!Valor_Dólar,"Falta Valor dólar o H.P.")</definedName>
    <definedName name="combustibles" localSheetId="13">IF(AND(#REF!&gt;0,#REF!&gt;0),#REF!*#REF!/'ESTRUCTURA DE COSTOS T7'!Valor_Dólar,"Falta Valor dólar o H.P.")</definedName>
    <definedName name="combustibles" localSheetId="14">IF(AND(#REF!&gt;0,#REF!&gt;0),#REF!*#REF!/'ESTRUCTURA DE COSTOS T8'!Valor_Dólar,"Falta Valor dólar o H.P.")</definedName>
    <definedName name="combustibles" localSheetId="6">IF(AND(#REF!&gt;0,#REF!&gt;0),#REF!*#REF!/'RESUMEN PARA PLATAFORMA '!Valor_Dólar,"Falta Valor dólar o H.P.")</definedName>
    <definedName name="combustibles">IF(AND(#REF!&gt;0,#REF!&gt;0),#REF!*#REF!/Valor_Dólar,"Falta Valor dólar o H.P.")</definedName>
    <definedName name="come" localSheetId="4">#REF!</definedName>
    <definedName name="come" localSheetId="7">#REF!</definedName>
    <definedName name="come" localSheetId="8">#REF!</definedName>
    <definedName name="come" localSheetId="9">#REF!</definedName>
    <definedName name="come" localSheetId="10">#REF!</definedName>
    <definedName name="come" localSheetId="11">#REF!</definedName>
    <definedName name="come" localSheetId="12">#REF!</definedName>
    <definedName name="come" localSheetId="13">#REF!</definedName>
    <definedName name="come" localSheetId="14">#REF!</definedName>
    <definedName name="come" localSheetId="6">#REF!</definedName>
    <definedName name="come">#REF!</definedName>
    <definedName name="comitente" localSheetId="4">#REF!</definedName>
    <definedName name="comitente" localSheetId="7">#REF!</definedName>
    <definedName name="comitente" localSheetId="8">#REF!</definedName>
    <definedName name="comitente" localSheetId="9">#REF!</definedName>
    <definedName name="comitente" localSheetId="10">#REF!</definedName>
    <definedName name="comitente" localSheetId="11">#REF!</definedName>
    <definedName name="comitente" localSheetId="12">#REF!</definedName>
    <definedName name="comitente" localSheetId="13">#REF!</definedName>
    <definedName name="comitente" localSheetId="14">#REF!</definedName>
    <definedName name="comitente" localSheetId="6">#REF!</definedName>
    <definedName name="comitente">#REF!</definedName>
    <definedName name="comput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" localSheetId="4">#REF!</definedName>
    <definedName name="computo" localSheetId="7">#REF!</definedName>
    <definedName name="computo" localSheetId="8">#REF!</definedName>
    <definedName name="computo" localSheetId="9">#REF!</definedName>
    <definedName name="computo" localSheetId="10">#REF!</definedName>
    <definedName name="computo" localSheetId="11">#REF!</definedName>
    <definedName name="computo" localSheetId="12">#REF!</definedName>
    <definedName name="computo" localSheetId="13">#REF!</definedName>
    <definedName name="computo" localSheetId="14">#REF!</definedName>
    <definedName name="computo" localSheetId="6">#REF!</definedName>
    <definedName name="computo">#REF!</definedName>
    <definedName name="computool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mputool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conc_asf" localSheetId="4">#REF!</definedName>
    <definedName name="conc_asf" localSheetId="7">#REF!</definedName>
    <definedName name="conc_asf" localSheetId="8">#REF!</definedName>
    <definedName name="conc_asf" localSheetId="9">#REF!</definedName>
    <definedName name="conc_asf" localSheetId="10">#REF!</definedName>
    <definedName name="conc_asf" localSheetId="11">#REF!</definedName>
    <definedName name="conc_asf" localSheetId="12">#REF!</definedName>
    <definedName name="conc_asf" localSheetId="13">#REF!</definedName>
    <definedName name="conc_asf" localSheetId="14">#REF!</definedName>
    <definedName name="conc_asf" localSheetId="6">#REF!</definedName>
    <definedName name="conc_asf">#REF!</definedName>
    <definedName name="conc_asfd" localSheetId="4">#REF!</definedName>
    <definedName name="conc_asfd" localSheetId="7">#REF!</definedName>
    <definedName name="conc_asfd" localSheetId="8">#REF!</definedName>
    <definedName name="conc_asfd" localSheetId="9">#REF!</definedName>
    <definedName name="conc_asfd" localSheetId="10">#REF!</definedName>
    <definedName name="conc_asfd" localSheetId="11">#REF!</definedName>
    <definedName name="conc_asfd" localSheetId="12">#REF!</definedName>
    <definedName name="conc_asfd" localSheetId="13">#REF!</definedName>
    <definedName name="conc_asfd" localSheetId="14">#REF!</definedName>
    <definedName name="conc_asfd" localSheetId="6">#REF!</definedName>
    <definedName name="conc_asfd">#REF!</definedName>
    <definedName name="concr_asf" localSheetId="4">#REF!</definedName>
    <definedName name="concr_asf" localSheetId="7">#REF!</definedName>
    <definedName name="concr_asf" localSheetId="8">#REF!</definedName>
    <definedName name="concr_asf" localSheetId="9">#REF!</definedName>
    <definedName name="concr_asf" localSheetId="10">#REF!</definedName>
    <definedName name="concr_asf" localSheetId="11">#REF!</definedName>
    <definedName name="concr_asf" localSheetId="12">#REF!</definedName>
    <definedName name="concr_asf" localSheetId="13">#REF!</definedName>
    <definedName name="concr_asf" localSheetId="14">#REF!</definedName>
    <definedName name="concr_asf" localSheetId="6">#REF!</definedName>
    <definedName name="concr_asf">#REF!</definedName>
    <definedName name="concr_asfd" localSheetId="4">#REF!</definedName>
    <definedName name="concr_asfd" localSheetId="7">#REF!</definedName>
    <definedName name="concr_asfd" localSheetId="8">#REF!</definedName>
    <definedName name="concr_asfd" localSheetId="9">#REF!</definedName>
    <definedName name="concr_asfd" localSheetId="10">#REF!</definedName>
    <definedName name="concr_asfd" localSheetId="11">#REF!</definedName>
    <definedName name="concr_asfd" localSheetId="12">#REF!</definedName>
    <definedName name="concr_asfd" localSheetId="13">#REF!</definedName>
    <definedName name="concr_asfd" localSheetId="14">#REF!</definedName>
    <definedName name="concr_asfd" localSheetId="6">#REF!</definedName>
    <definedName name="concr_asfd">#REF!</definedName>
    <definedName name="concr_asfg" localSheetId="4">#REF!</definedName>
    <definedName name="concr_asfg" localSheetId="7">#REF!</definedName>
    <definedName name="concr_asfg" localSheetId="8">#REF!</definedName>
    <definedName name="concr_asfg" localSheetId="9">#REF!</definedName>
    <definedName name="concr_asfg" localSheetId="10">#REF!</definedName>
    <definedName name="concr_asfg" localSheetId="11">#REF!</definedName>
    <definedName name="concr_asfg" localSheetId="12">#REF!</definedName>
    <definedName name="concr_asfg" localSheetId="13">#REF!</definedName>
    <definedName name="concr_asfg" localSheetId="14">#REF!</definedName>
    <definedName name="concr_asfg" localSheetId="6">#REF!</definedName>
    <definedName name="concr_asfg">#REF!</definedName>
    <definedName name="congas" localSheetId="4">#REF!</definedName>
    <definedName name="congas" localSheetId="7">#REF!</definedName>
    <definedName name="congas" localSheetId="8">#REF!</definedName>
    <definedName name="congas" localSheetId="9">#REF!</definedName>
    <definedName name="congas" localSheetId="10">#REF!</definedName>
    <definedName name="congas" localSheetId="11">#REF!</definedName>
    <definedName name="congas" localSheetId="12">#REF!</definedName>
    <definedName name="congas" localSheetId="13">#REF!</definedName>
    <definedName name="congas" localSheetId="14">#REF!</definedName>
    <definedName name="congas" localSheetId="6">#REF!</definedName>
    <definedName name="congas">#REF!</definedName>
    <definedName name="connaf" localSheetId="4">#REF!</definedName>
    <definedName name="connaf" localSheetId="7">#REF!</definedName>
    <definedName name="connaf" localSheetId="8">#REF!</definedName>
    <definedName name="connaf" localSheetId="9">#REF!</definedName>
    <definedName name="connaf" localSheetId="10">#REF!</definedName>
    <definedName name="connaf" localSheetId="11">#REF!</definedName>
    <definedName name="connaf" localSheetId="12">#REF!</definedName>
    <definedName name="connaf" localSheetId="13">#REF!</definedName>
    <definedName name="connaf" localSheetId="14">#REF!</definedName>
    <definedName name="connaf" localSheetId="6">#REF!</definedName>
    <definedName name="connaf">#REF!</definedName>
    <definedName name="Contrapartida_Externa" localSheetId="4">#REF!</definedName>
    <definedName name="Contrapartida_Externa" localSheetId="7">#REF!</definedName>
    <definedName name="Contrapartida_Externa" localSheetId="8">#REF!</definedName>
    <definedName name="Contrapartida_Externa" localSheetId="9">#REF!</definedName>
    <definedName name="Contrapartida_Externa" localSheetId="10">#REF!</definedName>
    <definedName name="Contrapartida_Externa" localSheetId="11">#REF!</definedName>
    <definedName name="Contrapartida_Externa" localSheetId="12">#REF!</definedName>
    <definedName name="Contrapartida_Externa" localSheetId="13">#REF!</definedName>
    <definedName name="Contrapartida_Externa" localSheetId="14">#REF!</definedName>
    <definedName name="Contrapartida_Externa" localSheetId="6">#REF!</definedName>
    <definedName name="Contrapartida_Externa">#REF!</definedName>
    <definedName name="cordon" localSheetId="4">#REF!</definedName>
    <definedName name="cordon" localSheetId="7">#REF!</definedName>
    <definedName name="cordon" localSheetId="8">#REF!</definedName>
    <definedName name="cordon" localSheetId="9">#REF!</definedName>
    <definedName name="cordon" localSheetId="10">#REF!</definedName>
    <definedName name="cordon" localSheetId="11">#REF!</definedName>
    <definedName name="cordon" localSheetId="12">#REF!</definedName>
    <definedName name="cordon" localSheetId="13">#REF!</definedName>
    <definedName name="cordon" localSheetId="14">#REF!</definedName>
    <definedName name="cordon" localSheetId="6">#REF!</definedName>
    <definedName name="cordon">#REF!</definedName>
    <definedName name="Costo" localSheetId="4">#REF!</definedName>
    <definedName name="Costo" localSheetId="7">#REF!</definedName>
    <definedName name="Costo" localSheetId="8">#REF!</definedName>
    <definedName name="Costo" localSheetId="9">#REF!</definedName>
    <definedName name="Costo" localSheetId="10">#REF!</definedName>
    <definedName name="Costo" localSheetId="11">#REF!</definedName>
    <definedName name="Costo" localSheetId="12">#REF!</definedName>
    <definedName name="Costo" localSheetId="13">#REF!</definedName>
    <definedName name="Costo" localSheetId="14">#REF!</definedName>
    <definedName name="Costo" localSheetId="6">#REF!</definedName>
    <definedName name="Costo">#REF!</definedName>
    <definedName name="COSTO_ADOPTADO" localSheetId="4">#REF!</definedName>
    <definedName name="COSTO_ADOPTADO" localSheetId="7">#REF!</definedName>
    <definedName name="COSTO_ADOPTADO" localSheetId="8">#REF!</definedName>
    <definedName name="COSTO_ADOPTADO" localSheetId="9">#REF!</definedName>
    <definedName name="COSTO_ADOPTADO" localSheetId="10">#REF!</definedName>
    <definedName name="COSTO_ADOPTADO" localSheetId="11">#REF!</definedName>
    <definedName name="COSTO_ADOPTADO" localSheetId="12">#REF!</definedName>
    <definedName name="COSTO_ADOPTADO" localSheetId="13">#REF!</definedName>
    <definedName name="COSTO_ADOPTADO" localSheetId="14">#REF!</definedName>
    <definedName name="COSTO_ADOPTADO" localSheetId="6">#REF!</definedName>
    <definedName name="COSTO_ADOPTADO">#REF!</definedName>
    <definedName name="CostoM2Baul" localSheetId="4">#REF!</definedName>
    <definedName name="CostoM2Baul" localSheetId="7">#REF!</definedName>
    <definedName name="CostoM2Baul" localSheetId="8">#REF!</definedName>
    <definedName name="CostoM2Baul" localSheetId="9">#REF!</definedName>
    <definedName name="CostoM2Baul" localSheetId="10">#REF!</definedName>
    <definedName name="CostoM2Baul" localSheetId="11">#REF!</definedName>
    <definedName name="CostoM2Baul" localSheetId="12">#REF!</definedName>
    <definedName name="CostoM2Baul" localSheetId="13">#REF!</definedName>
    <definedName name="CostoM2Baul" localSheetId="14">#REF!</definedName>
    <definedName name="CostoM2Baul" localSheetId="6">#REF!</definedName>
    <definedName name="CostoM2Baul">#REF!</definedName>
    <definedName name="CostoM2Coche" localSheetId="4">#REF!</definedName>
    <definedName name="CostoM2Coche" localSheetId="7">#REF!</definedName>
    <definedName name="CostoM2Coche" localSheetId="8">#REF!</definedName>
    <definedName name="CostoM2Coche" localSheetId="9">#REF!</definedName>
    <definedName name="CostoM2Coche" localSheetId="10">#REF!</definedName>
    <definedName name="CostoM2Coche" localSheetId="11">#REF!</definedName>
    <definedName name="CostoM2Coche" localSheetId="12">#REF!</definedName>
    <definedName name="CostoM2Coche" localSheetId="13">#REF!</definedName>
    <definedName name="CostoM2Coche" localSheetId="14">#REF!</definedName>
    <definedName name="CostoM2Coche" localSheetId="6">#REF!</definedName>
    <definedName name="CostoM2Coche">#REF!</definedName>
    <definedName name="CostoM2Comercio" localSheetId="4">#REF!</definedName>
    <definedName name="CostoM2Comercio" localSheetId="7">#REF!</definedName>
    <definedName name="CostoM2Comercio" localSheetId="8">#REF!</definedName>
    <definedName name="CostoM2Comercio" localSheetId="9">#REF!</definedName>
    <definedName name="CostoM2Comercio" localSheetId="10">#REF!</definedName>
    <definedName name="CostoM2Comercio" localSheetId="11">#REF!</definedName>
    <definedName name="CostoM2Comercio" localSheetId="12">#REF!</definedName>
    <definedName name="CostoM2Comercio" localSheetId="13">#REF!</definedName>
    <definedName name="CostoM2Comercio" localSheetId="14">#REF!</definedName>
    <definedName name="CostoM2Comercio" localSheetId="6">#REF!</definedName>
    <definedName name="CostoM2Comercio">#REF!</definedName>
    <definedName name="CostoM2Edif" localSheetId="4">#REF!</definedName>
    <definedName name="CostoM2Edif" localSheetId="7">#REF!</definedName>
    <definedName name="CostoM2Edif" localSheetId="8">#REF!</definedName>
    <definedName name="CostoM2Edif" localSheetId="9">#REF!</definedName>
    <definedName name="CostoM2Edif" localSheetId="10">#REF!</definedName>
    <definedName name="CostoM2Edif" localSheetId="11">#REF!</definedName>
    <definedName name="CostoM2Edif" localSheetId="12">#REF!</definedName>
    <definedName name="CostoM2Edif" localSheetId="13">#REF!</definedName>
    <definedName name="CostoM2Edif" localSheetId="14">#REF!</definedName>
    <definedName name="CostoM2Edif" localSheetId="6">#REF!</definedName>
    <definedName name="CostoM2Edif">#REF!</definedName>
    <definedName name="CPABLS" localSheetId="4">#REF!</definedName>
    <definedName name="CPABLS" localSheetId="7">#REF!</definedName>
    <definedName name="CPABLS" localSheetId="8">#REF!</definedName>
    <definedName name="CPABLS" localSheetId="9">#REF!</definedName>
    <definedName name="CPABLS" localSheetId="10">#REF!</definedName>
    <definedName name="CPABLS" localSheetId="11">#REF!</definedName>
    <definedName name="CPABLS" localSheetId="12">#REF!</definedName>
    <definedName name="CPABLS" localSheetId="13">#REF!</definedName>
    <definedName name="CPABLS" localSheetId="14">#REF!</definedName>
    <definedName name="CPABLS" localSheetId="6">#REF!</definedName>
    <definedName name="CPABLS">#REF!</definedName>
    <definedName name="CPATN" localSheetId="4">#REF!</definedName>
    <definedName name="CPATN" localSheetId="7">#REF!</definedName>
    <definedName name="CPATN" localSheetId="8">#REF!</definedName>
    <definedName name="CPATN" localSheetId="9">#REF!</definedName>
    <definedName name="CPATN" localSheetId="10">#REF!</definedName>
    <definedName name="CPATN" localSheetId="11">#REF!</definedName>
    <definedName name="CPATN" localSheetId="12">#REF!</definedName>
    <definedName name="CPATN" localSheetId="13">#REF!</definedName>
    <definedName name="CPATN" localSheetId="14">#REF!</definedName>
    <definedName name="CPATN" localSheetId="6">#REF!</definedName>
    <definedName name="CPATN">#REF!</definedName>
    <definedName name="cpzb" localSheetId="4">#REF!</definedName>
    <definedName name="cpzb" localSheetId="7">#REF!</definedName>
    <definedName name="cpzb" localSheetId="8">#REF!</definedName>
    <definedName name="cpzb" localSheetId="9">#REF!</definedName>
    <definedName name="cpzb" localSheetId="10">#REF!</definedName>
    <definedName name="cpzb" localSheetId="11">#REF!</definedName>
    <definedName name="cpzb" localSheetId="12">#REF!</definedName>
    <definedName name="cpzb" localSheetId="13">#REF!</definedName>
    <definedName name="cpzb" localSheetId="14">#REF!</definedName>
    <definedName name="cpzb" localSheetId="6">#REF!</definedName>
    <definedName name="cpzb">#REF!</definedName>
    <definedName name="cpzg" localSheetId="4">#REF!</definedName>
    <definedName name="cpzg" localSheetId="7">#REF!</definedName>
    <definedName name="cpzg" localSheetId="8">#REF!</definedName>
    <definedName name="cpzg" localSheetId="9">#REF!</definedName>
    <definedName name="cpzg" localSheetId="10">#REF!</definedName>
    <definedName name="cpzg" localSheetId="11">#REF!</definedName>
    <definedName name="cpzg" localSheetId="12">#REF!</definedName>
    <definedName name="cpzg" localSheetId="13">#REF!</definedName>
    <definedName name="cpzg" localSheetId="14">#REF!</definedName>
    <definedName name="cpzg" localSheetId="6">#REF!</definedName>
    <definedName name="cpzg">#REF!</definedName>
    <definedName name="cr" localSheetId="4">#REF!</definedName>
    <definedName name="cr" localSheetId="7">#REF!</definedName>
    <definedName name="cr" localSheetId="8">#REF!</definedName>
    <definedName name="cr" localSheetId="9">#REF!</definedName>
    <definedName name="cr" localSheetId="10">#REF!</definedName>
    <definedName name="cr" localSheetId="11">#REF!</definedName>
    <definedName name="cr" localSheetId="12">#REF!</definedName>
    <definedName name="cr" localSheetId="13">#REF!</definedName>
    <definedName name="cr" localSheetId="14">#REF!</definedName>
    <definedName name="cr" localSheetId="6">#REF!</definedName>
    <definedName name="cr">#REF!</definedName>
    <definedName name="cron" localSheetId="4">#REF!</definedName>
    <definedName name="cron" localSheetId="7">#REF!</definedName>
    <definedName name="cron" localSheetId="8">#REF!</definedName>
    <definedName name="cron" localSheetId="9">#REF!</definedName>
    <definedName name="cron" localSheetId="10">#REF!</definedName>
    <definedName name="cron" localSheetId="11">#REF!</definedName>
    <definedName name="cron" localSheetId="12">#REF!</definedName>
    <definedName name="cron" localSheetId="13">#REF!</definedName>
    <definedName name="cron" localSheetId="14">#REF!</definedName>
    <definedName name="cron" localSheetId="6">#REF!</definedName>
    <definedName name="cron">#REF!</definedName>
    <definedName name="crono" localSheetId="4">#REF!</definedName>
    <definedName name="crono" localSheetId="7">#REF!</definedName>
    <definedName name="crono" localSheetId="8">#REF!</definedName>
    <definedName name="crono" localSheetId="9">#REF!</definedName>
    <definedName name="crono" localSheetId="10">#REF!</definedName>
    <definedName name="crono" localSheetId="11">#REF!</definedName>
    <definedName name="crono" localSheetId="12">#REF!</definedName>
    <definedName name="crono" localSheetId="13">#REF!</definedName>
    <definedName name="crono" localSheetId="14">#REF!</definedName>
    <definedName name="crono" localSheetId="6">#REF!</definedName>
    <definedName name="crono">#REF!</definedName>
    <definedName name="CS" localSheetId="4">#REF!</definedName>
    <definedName name="CS" localSheetId="7">#REF!</definedName>
    <definedName name="CS" localSheetId="8">#REF!</definedName>
    <definedName name="CS" localSheetId="9">#REF!</definedName>
    <definedName name="CS" localSheetId="10">#REF!</definedName>
    <definedName name="CS" localSheetId="11">#REF!</definedName>
    <definedName name="CS" localSheetId="12">#REF!</definedName>
    <definedName name="CS" localSheetId="13">#REF!</definedName>
    <definedName name="CS" localSheetId="14">#REF!</definedName>
    <definedName name="CS" localSheetId="6">#REF!</definedName>
    <definedName name="CS">#REF!</definedName>
    <definedName name="ct" localSheetId="4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6">#REF!</definedName>
    <definedName name="ct">#REF!</definedName>
    <definedName name="ct1b" localSheetId="4">#REF!</definedName>
    <definedName name="ct1b" localSheetId="7">#REF!</definedName>
    <definedName name="ct1b" localSheetId="8">#REF!</definedName>
    <definedName name="ct1b" localSheetId="9">#REF!</definedName>
    <definedName name="ct1b" localSheetId="10">#REF!</definedName>
    <definedName name="ct1b" localSheetId="11">#REF!</definedName>
    <definedName name="ct1b" localSheetId="12">#REF!</definedName>
    <definedName name="ct1b" localSheetId="13">#REF!</definedName>
    <definedName name="ct1b" localSheetId="14">#REF!</definedName>
    <definedName name="ct1b" localSheetId="6">#REF!</definedName>
    <definedName name="ct1b">#REF!</definedName>
    <definedName name="CT1BLS" localSheetId="4">#REF!</definedName>
    <definedName name="CT1BLS" localSheetId="7">#REF!</definedName>
    <definedName name="CT1BLS" localSheetId="8">#REF!</definedName>
    <definedName name="CT1BLS" localSheetId="9">#REF!</definedName>
    <definedName name="CT1BLS" localSheetId="10">#REF!</definedName>
    <definedName name="CT1BLS" localSheetId="11">#REF!</definedName>
    <definedName name="CT1BLS" localSheetId="12">#REF!</definedName>
    <definedName name="CT1BLS" localSheetId="13">#REF!</definedName>
    <definedName name="CT1BLS" localSheetId="14">#REF!</definedName>
    <definedName name="CT1BLS" localSheetId="6">#REF!</definedName>
    <definedName name="CT1BLS">#REF!</definedName>
    <definedName name="ct1g" localSheetId="4">#REF!</definedName>
    <definedName name="ct1g" localSheetId="7">#REF!</definedName>
    <definedName name="ct1g" localSheetId="8">#REF!</definedName>
    <definedName name="ct1g" localSheetId="9">#REF!</definedName>
    <definedName name="ct1g" localSheetId="10">#REF!</definedName>
    <definedName name="ct1g" localSheetId="11">#REF!</definedName>
    <definedName name="ct1g" localSheetId="12">#REF!</definedName>
    <definedName name="ct1g" localSheetId="13">#REF!</definedName>
    <definedName name="ct1g" localSheetId="14">#REF!</definedName>
    <definedName name="ct1g" localSheetId="6">#REF!</definedName>
    <definedName name="ct1g">#REF!</definedName>
    <definedName name="CT1TN" localSheetId="4">#REF!</definedName>
    <definedName name="CT1TN" localSheetId="7">#REF!</definedName>
    <definedName name="CT1TN" localSheetId="8">#REF!</definedName>
    <definedName name="CT1TN" localSheetId="9">#REF!</definedName>
    <definedName name="CT1TN" localSheetId="10">#REF!</definedName>
    <definedName name="CT1TN" localSheetId="11">#REF!</definedName>
    <definedName name="CT1TN" localSheetId="12">#REF!</definedName>
    <definedName name="CT1TN" localSheetId="13">#REF!</definedName>
    <definedName name="CT1TN" localSheetId="14">#REF!</definedName>
    <definedName name="CT1TN" localSheetId="6">#REF!</definedName>
    <definedName name="CT1TN">#REF!</definedName>
    <definedName name="CV_12M3" localSheetId="4">#REF!</definedName>
    <definedName name="CV_12M3" localSheetId="7">#REF!</definedName>
    <definedName name="CV_12M3" localSheetId="8">#REF!</definedName>
    <definedName name="CV_12M3" localSheetId="9">#REF!</definedName>
    <definedName name="CV_12M3" localSheetId="10">#REF!</definedName>
    <definedName name="CV_12M3" localSheetId="11">#REF!</definedName>
    <definedName name="CV_12M3" localSheetId="12">#REF!</definedName>
    <definedName name="CV_12M3" localSheetId="13">#REF!</definedName>
    <definedName name="CV_12M3" localSheetId="14">#REF!</definedName>
    <definedName name="CV_12M3" localSheetId="6">#REF!</definedName>
    <definedName name="CV_12M3">#REF!</definedName>
    <definedName name="cv_14000" localSheetId="4">#REF!</definedName>
    <definedName name="cv_14000" localSheetId="7">#REF!</definedName>
    <definedName name="cv_14000" localSheetId="8">#REF!</definedName>
    <definedName name="cv_14000" localSheetId="9">#REF!</definedName>
    <definedName name="cv_14000" localSheetId="10">#REF!</definedName>
    <definedName name="cv_14000" localSheetId="11">#REF!</definedName>
    <definedName name="cv_14000" localSheetId="12">#REF!</definedName>
    <definedName name="cv_14000" localSheetId="13">#REF!</definedName>
    <definedName name="cv_14000" localSheetId="14">#REF!</definedName>
    <definedName name="cv_14000" localSheetId="6">#REF!</definedName>
    <definedName name="cv_14000">#REF!</definedName>
    <definedName name="cvdszfg" localSheetId="4">#REF!</definedName>
    <definedName name="cvdszfg" localSheetId="7">#REF!</definedName>
    <definedName name="cvdszfg" localSheetId="8">#REF!</definedName>
    <definedName name="cvdszfg" localSheetId="9">#REF!</definedName>
    <definedName name="cvdszfg" localSheetId="10">#REF!</definedName>
    <definedName name="cvdszfg" localSheetId="11">#REF!</definedName>
    <definedName name="cvdszfg" localSheetId="12">#REF!</definedName>
    <definedName name="cvdszfg" localSheetId="13">#REF!</definedName>
    <definedName name="cvdszfg" localSheetId="14">#REF!</definedName>
    <definedName name="cvdszfg" localSheetId="6">#REF!</definedName>
    <definedName name="cvdszfg">#REF!</definedName>
    <definedName name="czx" localSheetId="4">#REF!</definedName>
    <definedName name="czx" localSheetId="7">#REF!</definedName>
    <definedName name="czx" localSheetId="8">#REF!</definedName>
    <definedName name="czx" localSheetId="9">#REF!</definedName>
    <definedName name="czx" localSheetId="10">#REF!</definedName>
    <definedName name="czx" localSheetId="11">#REF!</definedName>
    <definedName name="czx" localSheetId="12">#REF!</definedName>
    <definedName name="czx" localSheetId="13">#REF!</definedName>
    <definedName name="czx" localSheetId="14">#REF!</definedName>
    <definedName name="czx" localSheetId="6">#REF!</definedName>
    <definedName name="czx">#REF!</definedName>
    <definedName name="d" localSheetId="4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6">#REF!</definedName>
    <definedName name="d">#REF!</definedName>
    <definedName name="d2e" localSheetId="4" hidden="1">#REF!</definedName>
    <definedName name="d2e" localSheetId="7" hidden="1">#REF!</definedName>
    <definedName name="d2e" localSheetId="8" hidden="1">#REF!</definedName>
    <definedName name="d2e" localSheetId="9" hidden="1">#REF!</definedName>
    <definedName name="d2e" localSheetId="10" hidden="1">#REF!</definedName>
    <definedName name="d2e" localSheetId="11" hidden="1">#REF!</definedName>
    <definedName name="d2e" localSheetId="12" hidden="1">#REF!</definedName>
    <definedName name="d2e" localSheetId="13" hidden="1">#REF!</definedName>
    <definedName name="d2e" localSheetId="14" hidden="1">#REF!</definedName>
    <definedName name="d2e" localSheetId="6" hidden="1">#REF!</definedName>
    <definedName name="d2e" hidden="1">#REF!</definedName>
    <definedName name="d6e" localSheetId="4">#REF!</definedName>
    <definedName name="d6e" localSheetId="7">#REF!</definedName>
    <definedName name="d6e" localSheetId="8">#REF!</definedName>
    <definedName name="d6e" localSheetId="9">#REF!</definedName>
    <definedName name="d6e" localSheetId="10">#REF!</definedName>
    <definedName name="d6e" localSheetId="11">#REF!</definedName>
    <definedName name="d6e" localSheetId="12">#REF!</definedName>
    <definedName name="d6e" localSheetId="13">#REF!</definedName>
    <definedName name="d6e" localSheetId="14">#REF!</definedName>
    <definedName name="d6e" localSheetId="6">#REF!</definedName>
    <definedName name="d6e">#REF!</definedName>
    <definedName name="dal" localSheetId="4">#REF!</definedName>
    <definedName name="dal" localSheetId="7">#REF!</definedName>
    <definedName name="dal" localSheetId="8">#REF!</definedName>
    <definedName name="dal" localSheetId="9">#REF!</definedName>
    <definedName name="dal" localSheetId="10">#REF!</definedName>
    <definedName name="dal" localSheetId="11">#REF!</definedName>
    <definedName name="dal" localSheetId="12">#REF!</definedName>
    <definedName name="dal" localSheetId="13">#REF!</definedName>
    <definedName name="dal" localSheetId="14">#REF!</definedName>
    <definedName name="dal" localSheetId="6">#REF!</definedName>
    <definedName name="dal">#REF!</definedName>
    <definedName name="dala" localSheetId="4">#REF!</definedName>
    <definedName name="dala" localSheetId="7">#REF!</definedName>
    <definedName name="dala" localSheetId="8">#REF!</definedName>
    <definedName name="dala" localSheetId="9">#REF!</definedName>
    <definedName name="dala" localSheetId="10">#REF!</definedName>
    <definedName name="dala" localSheetId="11">#REF!</definedName>
    <definedName name="dala" localSheetId="12">#REF!</definedName>
    <definedName name="dala" localSheetId="13">#REF!</definedName>
    <definedName name="dala" localSheetId="14">#REF!</definedName>
    <definedName name="dala" localSheetId="6">#REF!</definedName>
    <definedName name="dala">#REF!</definedName>
    <definedName name="dalh" localSheetId="4">#REF!</definedName>
    <definedName name="dalh" localSheetId="7">#REF!</definedName>
    <definedName name="dalh" localSheetId="8">#REF!</definedName>
    <definedName name="dalh" localSheetId="9">#REF!</definedName>
    <definedName name="dalh" localSheetId="10">#REF!</definedName>
    <definedName name="dalh" localSheetId="11">#REF!</definedName>
    <definedName name="dalh" localSheetId="12">#REF!</definedName>
    <definedName name="dalh" localSheetId="13">#REF!</definedName>
    <definedName name="dalh" localSheetId="14">#REF!</definedName>
    <definedName name="dalh" localSheetId="6">#REF!</definedName>
    <definedName name="dalh">#REF!</definedName>
    <definedName name="Dat_Ofe" localSheetId="4">#REF!</definedName>
    <definedName name="Dat_Ofe" localSheetId="7">#REF!</definedName>
    <definedName name="Dat_Ofe" localSheetId="8">#REF!</definedName>
    <definedName name="Dat_Ofe" localSheetId="9">#REF!</definedName>
    <definedName name="Dat_Ofe" localSheetId="10">#REF!</definedName>
    <definedName name="Dat_Ofe" localSheetId="11">#REF!</definedName>
    <definedName name="Dat_Ofe" localSheetId="12">#REF!</definedName>
    <definedName name="Dat_Ofe" localSheetId="13">#REF!</definedName>
    <definedName name="Dat_Ofe" localSheetId="14">#REF!</definedName>
    <definedName name="Dat_Ofe" localSheetId="6">#REF!</definedName>
    <definedName name="Dat_Ofe">#REF!</definedName>
    <definedName name="datcer" localSheetId="4">#REF!</definedName>
    <definedName name="datcer" localSheetId="7">#REF!</definedName>
    <definedName name="datcer" localSheetId="8">#REF!</definedName>
    <definedName name="datcer" localSheetId="9">#REF!</definedName>
    <definedName name="datcer" localSheetId="10">#REF!</definedName>
    <definedName name="datcer" localSheetId="11">#REF!</definedName>
    <definedName name="datcer" localSheetId="12">#REF!</definedName>
    <definedName name="datcer" localSheetId="13">#REF!</definedName>
    <definedName name="datcer" localSheetId="14">#REF!</definedName>
    <definedName name="datcer" localSheetId="6">#REF!</definedName>
    <definedName name="datcer">#REF!</definedName>
    <definedName name="dato" localSheetId="4">#REF!</definedName>
    <definedName name="dato" localSheetId="7">#REF!</definedName>
    <definedName name="dato" localSheetId="8">#REF!</definedName>
    <definedName name="dato" localSheetId="9">#REF!</definedName>
    <definedName name="dato" localSheetId="10">#REF!</definedName>
    <definedName name="dato" localSheetId="11">#REF!</definedName>
    <definedName name="dato" localSheetId="12">#REF!</definedName>
    <definedName name="dato" localSheetId="13">#REF!</definedName>
    <definedName name="dato" localSheetId="14">#REF!</definedName>
    <definedName name="dato" localSheetId="6">#REF!</definedName>
    <definedName name="dato">#REF!</definedName>
    <definedName name="DATOS" localSheetId="4">#REF!</definedName>
    <definedName name="DATOS" localSheetId="7">#REF!</definedName>
    <definedName name="DATOS" localSheetId="8">#REF!</definedName>
    <definedName name="DATOS" localSheetId="9">#REF!</definedName>
    <definedName name="DATOS" localSheetId="10">#REF!</definedName>
    <definedName name="DATOS" localSheetId="11">#REF!</definedName>
    <definedName name="DATOS" localSheetId="12">#REF!</definedName>
    <definedName name="DATOS" localSheetId="13">#REF!</definedName>
    <definedName name="DATOS" localSheetId="14">#REF!</definedName>
    <definedName name="DATOS" localSheetId="6">#REF!</definedName>
    <definedName name="DATOS">#REF!</definedName>
    <definedName name="dcap" localSheetId="4">#REF!</definedName>
    <definedName name="dcap" localSheetId="7">#REF!</definedName>
    <definedName name="dcap" localSheetId="8">#REF!</definedName>
    <definedName name="dcap" localSheetId="9">#REF!</definedName>
    <definedName name="dcap" localSheetId="10">#REF!</definedName>
    <definedName name="dcap" localSheetId="11">#REF!</definedName>
    <definedName name="dcap" localSheetId="12">#REF!</definedName>
    <definedName name="dcap" localSheetId="13">#REF!</definedName>
    <definedName name="dcap" localSheetId="14">#REF!</definedName>
    <definedName name="dcap" localSheetId="6">#REF!</definedName>
    <definedName name="dcap">#REF!</definedName>
    <definedName name="dcb" localSheetId="4">#REF!</definedName>
    <definedName name="dcb" localSheetId="7">#REF!</definedName>
    <definedName name="dcb" localSheetId="8">#REF!</definedName>
    <definedName name="dcb" localSheetId="9">#REF!</definedName>
    <definedName name="dcb" localSheetId="10">#REF!</definedName>
    <definedName name="dcb" localSheetId="11">#REF!</definedName>
    <definedName name="dcb" localSheetId="12">#REF!</definedName>
    <definedName name="dcb" localSheetId="13">#REF!</definedName>
    <definedName name="dcb" localSheetId="14">#REF!</definedName>
    <definedName name="dcb" localSheetId="6">#REF!</definedName>
    <definedName name="dcb">#REF!</definedName>
    <definedName name="dcg" localSheetId="4">#REF!</definedName>
    <definedName name="dcg" localSheetId="7">#REF!</definedName>
    <definedName name="dcg" localSheetId="8">#REF!</definedName>
    <definedName name="dcg" localSheetId="9">#REF!</definedName>
    <definedName name="dcg" localSheetId="10">#REF!</definedName>
    <definedName name="dcg" localSheetId="11">#REF!</definedName>
    <definedName name="dcg" localSheetId="12">#REF!</definedName>
    <definedName name="dcg" localSheetId="13">#REF!</definedName>
    <definedName name="dcg" localSheetId="14">#REF!</definedName>
    <definedName name="dcg" localSheetId="6">#REF!</definedName>
    <definedName name="dcg">#REF!</definedName>
    <definedName name="dd" localSheetId="4">#REF!</definedName>
    <definedName name="dd" localSheetId="7">#REF!</definedName>
    <definedName name="dd" localSheetId="8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6">#REF!</definedName>
    <definedName name="dd">#REF!</definedName>
    <definedName name="DDD" localSheetId="4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6">#REF!</definedName>
    <definedName name="DDD">#REF!</definedName>
    <definedName name="dddd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ddd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de" localSheetId="4" hidden="1">#REF!</definedName>
    <definedName name="de" localSheetId="7" hidden="1">#REF!</definedName>
    <definedName name="de" localSheetId="8" hidden="1">#REF!</definedName>
    <definedName name="de" localSheetId="9" hidden="1">#REF!</definedName>
    <definedName name="de" localSheetId="10" hidden="1">#REF!</definedName>
    <definedName name="de" localSheetId="11" hidden="1">#REF!</definedName>
    <definedName name="de" localSheetId="12" hidden="1">#REF!</definedName>
    <definedName name="de" localSheetId="13" hidden="1">#REF!</definedName>
    <definedName name="de" localSheetId="14" hidden="1">#REF!</definedName>
    <definedName name="de" localSheetId="6" hidden="1">#REF!</definedName>
    <definedName name="de" hidden="1">#REF!</definedName>
    <definedName name="Dec_Ds" localSheetId="4">#REF!</definedName>
    <definedName name="Dec_Ds" localSheetId="7">#REF!</definedName>
    <definedName name="Dec_Ds" localSheetId="8">#REF!</definedName>
    <definedName name="Dec_Ds" localSheetId="9">#REF!</definedName>
    <definedName name="Dec_Ds" localSheetId="10">#REF!</definedName>
    <definedName name="Dec_Ds" localSheetId="11">#REF!</definedName>
    <definedName name="Dec_Ds" localSheetId="12">#REF!</definedName>
    <definedName name="Dec_Ds" localSheetId="13">#REF!</definedName>
    <definedName name="Dec_Ds" localSheetId="14">#REF!</definedName>
    <definedName name="Dec_Ds" localSheetId="6">#REF!</definedName>
    <definedName name="Dec_Ds">#REF!</definedName>
    <definedName name="Dec_Gs" localSheetId="4">#REF!</definedName>
    <definedName name="Dec_Gs" localSheetId="7">#REF!</definedName>
    <definedName name="Dec_Gs" localSheetId="8">#REF!</definedName>
    <definedName name="Dec_Gs" localSheetId="9">#REF!</definedName>
    <definedName name="Dec_Gs" localSheetId="10">#REF!</definedName>
    <definedName name="Dec_Gs" localSheetId="11">#REF!</definedName>
    <definedName name="Dec_Gs" localSheetId="12">#REF!</definedName>
    <definedName name="Dec_Gs" localSheetId="13">#REF!</definedName>
    <definedName name="Dec_Gs" localSheetId="14">#REF!</definedName>
    <definedName name="Dec_Gs" localSheetId="6">#REF!</definedName>
    <definedName name="Dec_Gs">#REF!</definedName>
    <definedName name="decreto" localSheetId="4">#REF!</definedName>
    <definedName name="decreto" localSheetId="7">#REF!</definedName>
    <definedName name="decreto" localSheetId="8">#REF!</definedName>
    <definedName name="decreto" localSheetId="9">#REF!</definedName>
    <definedName name="decreto" localSheetId="10">#REF!</definedName>
    <definedName name="decreto" localSheetId="11">#REF!</definedName>
    <definedName name="decreto" localSheetId="12">#REF!</definedName>
    <definedName name="decreto" localSheetId="13">#REF!</definedName>
    <definedName name="decreto" localSheetId="14">#REF!</definedName>
    <definedName name="decreto" localSheetId="6">#REF!</definedName>
    <definedName name="decreto">#REF!</definedName>
    <definedName name="DEFINE_AYUDA" localSheetId="4">#REF!</definedName>
    <definedName name="DEFINE_AYUDA" localSheetId="7">#REF!</definedName>
    <definedName name="DEFINE_AYUDA" localSheetId="8">#REF!</definedName>
    <definedName name="DEFINE_AYUDA" localSheetId="9">#REF!</definedName>
    <definedName name="DEFINE_AYUDA" localSheetId="10">#REF!</definedName>
    <definedName name="DEFINE_AYUDA" localSheetId="11">#REF!</definedName>
    <definedName name="DEFINE_AYUDA" localSheetId="12">#REF!</definedName>
    <definedName name="DEFINE_AYUDA" localSheetId="13">#REF!</definedName>
    <definedName name="DEFINE_AYUDA" localSheetId="14">#REF!</definedName>
    <definedName name="DEFINE_AYUDA" localSheetId="6">#REF!</definedName>
    <definedName name="DEFINE_AYUDA">#REF!</definedName>
    <definedName name="define_ayuda1" localSheetId="4">#REF!</definedName>
    <definedName name="define_ayuda1" localSheetId="7">#REF!</definedName>
    <definedName name="define_ayuda1" localSheetId="8">#REF!</definedName>
    <definedName name="define_ayuda1" localSheetId="9">#REF!</definedName>
    <definedName name="define_ayuda1" localSheetId="10">#REF!</definedName>
    <definedName name="define_ayuda1" localSheetId="11">#REF!</definedName>
    <definedName name="define_ayuda1" localSheetId="12">#REF!</definedName>
    <definedName name="define_ayuda1" localSheetId="13">#REF!</definedName>
    <definedName name="define_ayuda1" localSheetId="14">#REF!</definedName>
    <definedName name="define_ayuda1" localSheetId="6">#REF!</definedName>
    <definedName name="define_ayuda1">#REF!</definedName>
    <definedName name="DEFINE_AYUDA2" localSheetId="4">#REF!</definedName>
    <definedName name="DEFINE_AYUDA2" localSheetId="7">#REF!</definedName>
    <definedName name="DEFINE_AYUDA2" localSheetId="8">#REF!</definedName>
    <definedName name="DEFINE_AYUDA2" localSheetId="9">#REF!</definedName>
    <definedName name="DEFINE_AYUDA2" localSheetId="10">#REF!</definedName>
    <definedName name="DEFINE_AYUDA2" localSheetId="11">#REF!</definedName>
    <definedName name="DEFINE_AYUDA2" localSheetId="12">#REF!</definedName>
    <definedName name="DEFINE_AYUDA2" localSheetId="13">#REF!</definedName>
    <definedName name="DEFINE_AYUDA2" localSheetId="14">#REF!</definedName>
    <definedName name="DEFINE_AYUDA2" localSheetId="6">#REF!</definedName>
    <definedName name="DEFINE_AYUDA2">#REF!</definedName>
    <definedName name="DEGE" localSheetId="4">#REF!</definedName>
    <definedName name="DEGE" localSheetId="7">#REF!</definedName>
    <definedName name="DEGE" localSheetId="8">#REF!</definedName>
    <definedName name="DEGE" localSheetId="9">#REF!</definedName>
    <definedName name="DEGE" localSheetId="10">#REF!</definedName>
    <definedName name="DEGE" localSheetId="11">#REF!</definedName>
    <definedName name="DEGE" localSheetId="12">#REF!</definedName>
    <definedName name="DEGE" localSheetId="13">#REF!</definedName>
    <definedName name="DEGE" localSheetId="14">#REF!</definedName>
    <definedName name="DEGE" localSheetId="6">#REF!</definedName>
    <definedName name="DEGE">#REF!</definedName>
    <definedName name="DESCRIPCION" localSheetId="4">#REF!</definedName>
    <definedName name="DESCRIPCION" localSheetId="7">#REF!</definedName>
    <definedName name="DESCRIPCION" localSheetId="8">#REF!</definedName>
    <definedName name="DESCRIPCION" localSheetId="9">#REF!</definedName>
    <definedName name="DESCRIPCION" localSheetId="10">#REF!</definedName>
    <definedName name="DESCRIPCION" localSheetId="11">#REF!</definedName>
    <definedName name="DESCRIPCION" localSheetId="12">#REF!</definedName>
    <definedName name="DESCRIPCION" localSheetId="13">#REF!</definedName>
    <definedName name="DESCRIPCION" localSheetId="14">#REF!</definedName>
    <definedName name="DESCRIPCION" localSheetId="6">#REF!</definedName>
    <definedName name="DESCRIPCION">#REF!</definedName>
    <definedName name="dest" localSheetId="4">#REF!</definedName>
    <definedName name="dest" localSheetId="7">#REF!</definedName>
    <definedName name="dest" localSheetId="8">#REF!</definedName>
    <definedName name="dest" localSheetId="9">#REF!</definedName>
    <definedName name="dest" localSheetId="10">#REF!</definedName>
    <definedName name="dest" localSheetId="11">#REF!</definedName>
    <definedName name="dest" localSheetId="12">#REF!</definedName>
    <definedName name="dest" localSheetId="13">#REF!</definedName>
    <definedName name="dest" localSheetId="14">#REF!</definedName>
    <definedName name="dest" localSheetId="6">#REF!</definedName>
    <definedName name="dest">#REF!</definedName>
    <definedName name="DESTAPE" localSheetId="4">#REF!</definedName>
    <definedName name="DESTAPE" localSheetId="7">#REF!</definedName>
    <definedName name="DESTAPE" localSheetId="8">#REF!</definedName>
    <definedName name="DESTAPE" localSheetId="9">#REF!</definedName>
    <definedName name="DESTAPE" localSheetId="10">#REF!</definedName>
    <definedName name="DESTAPE" localSheetId="11">#REF!</definedName>
    <definedName name="DESTAPE" localSheetId="12">#REF!</definedName>
    <definedName name="DESTAPE" localSheetId="13">#REF!</definedName>
    <definedName name="DESTAPE" localSheetId="14">#REF!</definedName>
    <definedName name="DESTAPE" localSheetId="6">#REF!</definedName>
    <definedName name="DESTAPE">#REF!</definedName>
    <definedName name="dfg" localSheetId="4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6">#REF!</definedName>
    <definedName name="dfg">#REF!</definedName>
    <definedName name="dfuel" localSheetId="4">#REF!</definedName>
    <definedName name="dfuel" localSheetId="7">#REF!</definedName>
    <definedName name="dfuel" localSheetId="8">#REF!</definedName>
    <definedName name="dfuel" localSheetId="9">#REF!</definedName>
    <definedName name="dfuel" localSheetId="10">#REF!</definedName>
    <definedName name="dfuel" localSheetId="11">#REF!</definedName>
    <definedName name="dfuel" localSheetId="12">#REF!</definedName>
    <definedName name="dfuel" localSheetId="13">#REF!</definedName>
    <definedName name="dfuel" localSheetId="14">#REF!</definedName>
    <definedName name="dfuel" localSheetId="6">#REF!</definedName>
    <definedName name="dfuel">#REF!</definedName>
    <definedName name="DIESEL" localSheetId="4">#REF!</definedName>
    <definedName name="DIESEL" localSheetId="7">#REF!</definedName>
    <definedName name="DIESEL" localSheetId="8">#REF!</definedName>
    <definedName name="DIESEL" localSheetId="9">#REF!</definedName>
    <definedName name="DIESEL" localSheetId="10">#REF!</definedName>
    <definedName name="DIESEL" localSheetId="11">#REF!</definedName>
    <definedName name="DIESEL" localSheetId="12">#REF!</definedName>
    <definedName name="DIESEL" localSheetId="13">#REF!</definedName>
    <definedName name="DIESEL" localSheetId="14">#REF!</definedName>
    <definedName name="DIESEL" localSheetId="6">#REF!</definedName>
    <definedName name="DIESEL">#REF!</definedName>
    <definedName name="dir_fisc" localSheetId="4">#REF!</definedName>
    <definedName name="dir_fisc" localSheetId="7">#REF!</definedName>
    <definedName name="dir_fisc" localSheetId="8">#REF!</definedName>
    <definedName name="dir_fisc" localSheetId="9">#REF!</definedName>
    <definedName name="dir_fisc" localSheetId="10">#REF!</definedName>
    <definedName name="dir_fisc" localSheetId="11">#REF!</definedName>
    <definedName name="dir_fisc" localSheetId="12">#REF!</definedName>
    <definedName name="dir_fisc" localSheetId="13">#REF!</definedName>
    <definedName name="dir_fisc" localSheetId="14">#REF!</definedName>
    <definedName name="dir_fisc" localSheetId="6">#REF!</definedName>
    <definedName name="dir_fisc">#REF!</definedName>
    <definedName name="director" localSheetId="4">#REF!</definedName>
    <definedName name="director" localSheetId="7">#REF!</definedName>
    <definedName name="director" localSheetId="8">#REF!</definedName>
    <definedName name="director" localSheetId="9">#REF!</definedName>
    <definedName name="director" localSheetId="10">#REF!</definedName>
    <definedName name="director" localSheetId="11">#REF!</definedName>
    <definedName name="director" localSheetId="12">#REF!</definedName>
    <definedName name="director" localSheetId="13">#REF!</definedName>
    <definedName name="director" localSheetId="14">#REF!</definedName>
    <definedName name="director" localSheetId="6">#REF!</definedName>
    <definedName name="director">#REF!</definedName>
    <definedName name="Distancias" localSheetId="4">#REF!</definedName>
    <definedName name="Distancias" localSheetId="7">#REF!</definedName>
    <definedName name="Distancias" localSheetId="8">#REF!</definedName>
    <definedName name="Distancias" localSheetId="9">#REF!</definedName>
    <definedName name="Distancias" localSheetId="10">#REF!</definedName>
    <definedName name="Distancias" localSheetId="11">#REF!</definedName>
    <definedName name="Distancias" localSheetId="12">#REF!</definedName>
    <definedName name="Distancias" localSheetId="13">#REF!</definedName>
    <definedName name="Distancias" localSheetId="14">#REF!</definedName>
    <definedName name="Distancias" localSheetId="6">#REF!</definedName>
    <definedName name="Distancias">#REF!</definedName>
    <definedName name="distancias330eby" localSheetId="4">#REF!</definedName>
    <definedName name="distancias330eby" localSheetId="7">#REF!</definedName>
    <definedName name="distancias330eby" localSheetId="8">#REF!</definedName>
    <definedName name="distancias330eby" localSheetId="9">#REF!</definedName>
    <definedName name="distancias330eby" localSheetId="10">#REF!</definedName>
    <definedName name="distancias330eby" localSheetId="11">#REF!</definedName>
    <definedName name="distancias330eby" localSheetId="12">#REF!</definedName>
    <definedName name="distancias330eby" localSheetId="13">#REF!</definedName>
    <definedName name="distancias330eby" localSheetId="14">#REF!</definedName>
    <definedName name="distancias330eby" localSheetId="6">#REF!</definedName>
    <definedName name="distancias330eby">#REF!</definedName>
    <definedName name="distcaro" localSheetId="4">#REF!</definedName>
    <definedName name="distcaro" localSheetId="7">#REF!</definedName>
    <definedName name="distcaro" localSheetId="8">#REF!</definedName>
    <definedName name="distcaro" localSheetId="9">#REF!</definedName>
    <definedName name="distcaro" localSheetId="10">#REF!</definedName>
    <definedName name="distcaro" localSheetId="11">#REF!</definedName>
    <definedName name="distcaro" localSheetId="12">#REF!</definedName>
    <definedName name="distcaro" localSheetId="13">#REF!</definedName>
    <definedName name="distcaro" localSheetId="14">#REF!</definedName>
    <definedName name="distcaro" localSheetId="6">#REF!</definedName>
    <definedName name="distcaro">#REF!</definedName>
    <definedName name="dls" localSheetId="4">#REF!</definedName>
    <definedName name="dls" localSheetId="7">#REF!</definedName>
    <definedName name="dls" localSheetId="8">#REF!</definedName>
    <definedName name="dls" localSheetId="9">#REF!</definedName>
    <definedName name="dls" localSheetId="10">#REF!</definedName>
    <definedName name="dls" localSheetId="11">#REF!</definedName>
    <definedName name="dls" localSheetId="12">#REF!</definedName>
    <definedName name="dls" localSheetId="13">#REF!</definedName>
    <definedName name="dls" localSheetId="14">#REF!</definedName>
    <definedName name="dls" localSheetId="6">#REF!</definedName>
    <definedName name="dls">#REF!</definedName>
    <definedName name="dmezcla" localSheetId="4">#REF!</definedName>
    <definedName name="dmezcla" localSheetId="7">#REF!</definedName>
    <definedName name="dmezcla" localSheetId="8">#REF!</definedName>
    <definedName name="dmezcla" localSheetId="9">#REF!</definedName>
    <definedName name="dmezcla" localSheetId="10">#REF!</definedName>
    <definedName name="dmezcla" localSheetId="11">#REF!</definedName>
    <definedName name="dmezcla" localSheetId="12">#REF!</definedName>
    <definedName name="dmezcla" localSheetId="13">#REF!</definedName>
    <definedName name="dmezcla" localSheetId="14">#REF!</definedName>
    <definedName name="dmezcla" localSheetId="6">#REF!</definedName>
    <definedName name="dmezcla">#REF!</definedName>
    <definedName name="doddo" localSheetId="4">#REF!</definedName>
    <definedName name="doddo" localSheetId="7">#REF!</definedName>
    <definedName name="doddo" localSheetId="8">#REF!</definedName>
    <definedName name="doddo" localSheetId="9">#REF!</definedName>
    <definedName name="doddo" localSheetId="10">#REF!</definedName>
    <definedName name="doddo" localSheetId="11">#REF!</definedName>
    <definedName name="doddo" localSheetId="12">#REF!</definedName>
    <definedName name="doddo" localSheetId="13">#REF!</definedName>
    <definedName name="doddo" localSheetId="14">#REF!</definedName>
    <definedName name="doddo" localSheetId="6">#REF!</definedName>
    <definedName name="doddo">#REF!</definedName>
    <definedName name="Dolar" localSheetId="4">#REF!</definedName>
    <definedName name="Dolar" localSheetId="7">#REF!</definedName>
    <definedName name="Dolar" localSheetId="8">#REF!</definedName>
    <definedName name="Dolar" localSheetId="9">#REF!</definedName>
    <definedName name="Dolar" localSheetId="10">#REF!</definedName>
    <definedName name="Dolar" localSheetId="11">#REF!</definedName>
    <definedName name="Dolar" localSheetId="12">#REF!</definedName>
    <definedName name="Dolar" localSheetId="13">#REF!</definedName>
    <definedName name="Dolar" localSheetId="14">#REF!</definedName>
    <definedName name="Dolar" localSheetId="6">#REF!</definedName>
    <definedName name="Dolar">#REF!</definedName>
    <definedName name="dólar" localSheetId="4">#REF!</definedName>
    <definedName name="dólar" localSheetId="7">#REF!</definedName>
    <definedName name="dólar" localSheetId="8">#REF!</definedName>
    <definedName name="dólar" localSheetId="9">#REF!</definedName>
    <definedName name="dólar" localSheetId="10">#REF!</definedName>
    <definedName name="dólar" localSheetId="11">#REF!</definedName>
    <definedName name="dólar" localSheetId="12">#REF!</definedName>
    <definedName name="dólar" localSheetId="13">#REF!</definedName>
    <definedName name="dólar" localSheetId="14">#REF!</definedName>
    <definedName name="dólar" localSheetId="6">#REF!</definedName>
    <definedName name="dólar">#REF!</definedName>
    <definedName name="dólar336" localSheetId="4">#REF!</definedName>
    <definedName name="dólar336" localSheetId="7">#REF!</definedName>
    <definedName name="dólar336" localSheetId="8">#REF!</definedName>
    <definedName name="dólar336" localSheetId="9">#REF!</definedName>
    <definedName name="dólar336" localSheetId="10">#REF!</definedName>
    <definedName name="dólar336" localSheetId="11">#REF!</definedName>
    <definedName name="dólar336" localSheetId="12">#REF!</definedName>
    <definedName name="dólar336" localSheetId="13">#REF!</definedName>
    <definedName name="dólar336" localSheetId="14">#REF!</definedName>
    <definedName name="dólar336" localSheetId="6">#REF!</definedName>
    <definedName name="dólar336">#REF!</definedName>
    <definedName name="dolarlic" localSheetId="4">#REF!</definedName>
    <definedName name="dolarlic" localSheetId="7">#REF!</definedName>
    <definedName name="dolarlic" localSheetId="8">#REF!</definedName>
    <definedName name="dolarlic" localSheetId="9">#REF!</definedName>
    <definedName name="dolarlic" localSheetId="10">#REF!</definedName>
    <definedName name="dolarlic" localSheetId="11">#REF!</definedName>
    <definedName name="dolarlic" localSheetId="12">#REF!</definedName>
    <definedName name="dolarlic" localSheetId="13">#REF!</definedName>
    <definedName name="dolarlic" localSheetId="14">#REF!</definedName>
    <definedName name="dolarlic" localSheetId="6">#REF!</definedName>
    <definedName name="dolarlic">#REF!</definedName>
    <definedName name="dpb" localSheetId="4">#REF!</definedName>
    <definedName name="dpb" localSheetId="7">#REF!</definedName>
    <definedName name="dpb" localSheetId="8">#REF!</definedName>
    <definedName name="dpb" localSheetId="9">#REF!</definedName>
    <definedName name="dpb" localSheetId="10">#REF!</definedName>
    <definedName name="dpb" localSheetId="11">#REF!</definedName>
    <definedName name="dpb" localSheetId="12">#REF!</definedName>
    <definedName name="dpb" localSheetId="13">#REF!</definedName>
    <definedName name="dpb" localSheetId="14">#REF!</definedName>
    <definedName name="dpb" localSheetId="6">#REF!</definedName>
    <definedName name="dpb">#REF!</definedName>
    <definedName name="dsc" localSheetId="4">#REF!</definedName>
    <definedName name="dsc" localSheetId="7">#REF!</definedName>
    <definedName name="dsc" localSheetId="8">#REF!</definedName>
    <definedName name="dsc" localSheetId="9">#REF!</definedName>
    <definedName name="dsc" localSheetId="10">#REF!</definedName>
    <definedName name="dsc" localSheetId="11">#REF!</definedName>
    <definedName name="dsc" localSheetId="12">#REF!</definedName>
    <definedName name="dsc" localSheetId="13">#REF!</definedName>
    <definedName name="dsc" localSheetId="14">#REF!</definedName>
    <definedName name="dsc" localSheetId="6">#REF!</definedName>
    <definedName name="dsc">#REF!</definedName>
    <definedName name="dtrit" localSheetId="4">#REF!</definedName>
    <definedName name="dtrit" localSheetId="7">#REF!</definedName>
    <definedName name="dtrit" localSheetId="8">#REF!</definedName>
    <definedName name="dtrit" localSheetId="9">#REF!</definedName>
    <definedName name="dtrit" localSheetId="10">#REF!</definedName>
    <definedName name="dtrit" localSheetId="11">#REF!</definedName>
    <definedName name="dtrit" localSheetId="12">#REF!</definedName>
    <definedName name="dtrit" localSheetId="13">#REF!</definedName>
    <definedName name="dtrit" localSheetId="14">#REF!</definedName>
    <definedName name="dtrit" localSheetId="6">#REF!</definedName>
    <definedName name="dtrit">#REF!</definedName>
    <definedName name="dtubo" localSheetId="4">#REF!</definedName>
    <definedName name="dtubo" localSheetId="7">#REF!</definedName>
    <definedName name="dtubo" localSheetId="8">#REF!</definedName>
    <definedName name="dtubo" localSheetId="9">#REF!</definedName>
    <definedName name="dtubo" localSheetId="10">#REF!</definedName>
    <definedName name="dtubo" localSheetId="11">#REF!</definedName>
    <definedName name="dtubo" localSheetId="12">#REF!</definedName>
    <definedName name="dtubo" localSheetId="13">#REF!</definedName>
    <definedName name="dtubo" localSheetId="14">#REF!</definedName>
    <definedName name="dtubo" localSheetId="6">#REF!</definedName>
    <definedName name="dtubo">#REF!</definedName>
    <definedName name="dvar" localSheetId="4">#REF!</definedName>
    <definedName name="dvar" localSheetId="7">#REF!</definedName>
    <definedName name="dvar" localSheetId="8">#REF!</definedName>
    <definedName name="dvar" localSheetId="9">#REF!</definedName>
    <definedName name="dvar" localSheetId="10">#REF!</definedName>
    <definedName name="dvar" localSheetId="11">#REF!</definedName>
    <definedName name="dvar" localSheetId="12">#REF!</definedName>
    <definedName name="dvar" localSheetId="13">#REF!</definedName>
    <definedName name="dvar" localSheetId="14">#REF!</definedName>
    <definedName name="dvar" localSheetId="6">#REF!</definedName>
    <definedName name="dvar">#REF!</definedName>
    <definedName name="E" localSheetId="4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6">#REF!</definedName>
    <definedName name="E">#REF!</definedName>
    <definedName name="E_201" localSheetId="4">#REF!</definedName>
    <definedName name="E_201" localSheetId="7">#REF!</definedName>
    <definedName name="E_201" localSheetId="8">#REF!</definedName>
    <definedName name="E_201" localSheetId="9">#REF!</definedName>
    <definedName name="E_201" localSheetId="10">#REF!</definedName>
    <definedName name="E_201" localSheetId="11">#REF!</definedName>
    <definedName name="E_201" localSheetId="12">#REF!</definedName>
    <definedName name="E_201" localSheetId="13">#REF!</definedName>
    <definedName name="E_201" localSheetId="14">#REF!</definedName>
    <definedName name="E_201" localSheetId="6">#REF!</definedName>
    <definedName name="E_201">#REF!</definedName>
    <definedName name="E_202" localSheetId="4">#REF!</definedName>
    <definedName name="E_202" localSheetId="7">#REF!</definedName>
    <definedName name="E_202" localSheetId="8">#REF!</definedName>
    <definedName name="E_202" localSheetId="9">#REF!</definedName>
    <definedName name="E_202" localSheetId="10">#REF!</definedName>
    <definedName name="E_202" localSheetId="11">#REF!</definedName>
    <definedName name="E_202" localSheetId="12">#REF!</definedName>
    <definedName name="E_202" localSheetId="13">#REF!</definedName>
    <definedName name="E_202" localSheetId="14">#REF!</definedName>
    <definedName name="E_202" localSheetId="6">#REF!</definedName>
    <definedName name="E_202">#REF!</definedName>
    <definedName name="E_203" localSheetId="4">#REF!</definedName>
    <definedName name="E_203" localSheetId="7">#REF!</definedName>
    <definedName name="E_203" localSheetId="8">#REF!</definedName>
    <definedName name="E_203" localSheetId="9">#REF!</definedName>
    <definedName name="E_203" localSheetId="10">#REF!</definedName>
    <definedName name="E_203" localSheetId="11">#REF!</definedName>
    <definedName name="E_203" localSheetId="12">#REF!</definedName>
    <definedName name="E_203" localSheetId="13">#REF!</definedName>
    <definedName name="E_203" localSheetId="14">#REF!</definedName>
    <definedName name="E_203" localSheetId="6">#REF!</definedName>
    <definedName name="E_203">#REF!</definedName>
    <definedName name="E_203A" localSheetId="4">#REF!</definedName>
    <definedName name="E_203A" localSheetId="7">#REF!</definedName>
    <definedName name="E_203A" localSheetId="8">#REF!</definedName>
    <definedName name="E_203A" localSheetId="9">#REF!</definedName>
    <definedName name="E_203A" localSheetId="10">#REF!</definedName>
    <definedName name="E_203A" localSheetId="11">#REF!</definedName>
    <definedName name="E_203A" localSheetId="12">#REF!</definedName>
    <definedName name="E_203A" localSheetId="13">#REF!</definedName>
    <definedName name="E_203A" localSheetId="14">#REF!</definedName>
    <definedName name="E_203A" localSheetId="6">#REF!</definedName>
    <definedName name="E_203A">#REF!</definedName>
    <definedName name="E_203B" localSheetId="4">#REF!</definedName>
    <definedName name="E_203B" localSheetId="7">#REF!</definedName>
    <definedName name="E_203B" localSheetId="8">#REF!</definedName>
    <definedName name="E_203B" localSheetId="9">#REF!</definedName>
    <definedName name="E_203B" localSheetId="10">#REF!</definedName>
    <definedName name="E_203B" localSheetId="11">#REF!</definedName>
    <definedName name="E_203B" localSheetId="12">#REF!</definedName>
    <definedName name="E_203B" localSheetId="13">#REF!</definedName>
    <definedName name="E_203B" localSheetId="14">#REF!</definedName>
    <definedName name="E_203B" localSheetId="6">#REF!</definedName>
    <definedName name="E_203B">#REF!</definedName>
    <definedName name="E_203C" localSheetId="4">#REF!</definedName>
    <definedName name="E_203C" localSheetId="7">#REF!</definedName>
    <definedName name="E_203C" localSheetId="8">#REF!</definedName>
    <definedName name="E_203C" localSheetId="9">#REF!</definedName>
    <definedName name="E_203C" localSheetId="10">#REF!</definedName>
    <definedName name="E_203C" localSheetId="11">#REF!</definedName>
    <definedName name="E_203C" localSheetId="12">#REF!</definedName>
    <definedName name="E_203C" localSheetId="13">#REF!</definedName>
    <definedName name="E_203C" localSheetId="14">#REF!</definedName>
    <definedName name="E_203C" localSheetId="6">#REF!</definedName>
    <definedName name="E_203C">#REF!</definedName>
    <definedName name="E_203D" localSheetId="4">#REF!</definedName>
    <definedName name="E_203D" localSheetId="7">#REF!</definedName>
    <definedName name="E_203D" localSheetId="8">#REF!</definedName>
    <definedName name="E_203D" localSheetId="9">#REF!</definedName>
    <definedName name="E_203D" localSheetId="10">#REF!</definedName>
    <definedName name="E_203D" localSheetId="11">#REF!</definedName>
    <definedName name="E_203D" localSheetId="12">#REF!</definedName>
    <definedName name="E_203D" localSheetId="13">#REF!</definedName>
    <definedName name="E_203D" localSheetId="14">#REF!</definedName>
    <definedName name="E_203D" localSheetId="6">#REF!</definedName>
    <definedName name="E_203D">#REF!</definedName>
    <definedName name="E_203F" localSheetId="4">#REF!</definedName>
    <definedName name="E_203F" localSheetId="7">#REF!</definedName>
    <definedName name="E_203F" localSheetId="8">#REF!</definedName>
    <definedName name="E_203F" localSheetId="9">#REF!</definedName>
    <definedName name="E_203F" localSheetId="10">#REF!</definedName>
    <definedName name="E_203F" localSheetId="11">#REF!</definedName>
    <definedName name="E_203F" localSheetId="12">#REF!</definedName>
    <definedName name="E_203F" localSheetId="13">#REF!</definedName>
    <definedName name="E_203F" localSheetId="14">#REF!</definedName>
    <definedName name="E_203F" localSheetId="6">#REF!</definedName>
    <definedName name="E_203F">#REF!</definedName>
    <definedName name="E_303" localSheetId="4">#REF!</definedName>
    <definedName name="E_303" localSheetId="7">#REF!</definedName>
    <definedName name="E_303" localSheetId="8">#REF!</definedName>
    <definedName name="E_303" localSheetId="9">#REF!</definedName>
    <definedName name="E_303" localSheetId="10">#REF!</definedName>
    <definedName name="E_303" localSheetId="11">#REF!</definedName>
    <definedName name="E_303" localSheetId="12">#REF!</definedName>
    <definedName name="E_303" localSheetId="13">#REF!</definedName>
    <definedName name="E_303" localSheetId="14">#REF!</definedName>
    <definedName name="E_303" localSheetId="6">#REF!</definedName>
    <definedName name="E_303">#REF!</definedName>
    <definedName name="E_320" localSheetId="4">#REF!</definedName>
    <definedName name="E_320" localSheetId="7">#REF!</definedName>
    <definedName name="E_320" localSheetId="8">#REF!</definedName>
    <definedName name="E_320" localSheetId="9">#REF!</definedName>
    <definedName name="E_320" localSheetId="10">#REF!</definedName>
    <definedName name="E_320" localSheetId="11">#REF!</definedName>
    <definedName name="E_320" localSheetId="12">#REF!</definedName>
    <definedName name="E_320" localSheetId="13">#REF!</definedName>
    <definedName name="E_320" localSheetId="14">#REF!</definedName>
    <definedName name="E_320" localSheetId="6">#REF!</definedName>
    <definedName name="E_320">#REF!</definedName>
    <definedName name="E_320A" localSheetId="4">#REF!</definedName>
    <definedName name="E_320A" localSheetId="7">#REF!</definedName>
    <definedName name="E_320A" localSheetId="8">#REF!</definedName>
    <definedName name="E_320A" localSheetId="9">#REF!</definedName>
    <definedName name="E_320A" localSheetId="10">#REF!</definedName>
    <definedName name="E_320A" localSheetId="11">#REF!</definedName>
    <definedName name="E_320A" localSheetId="12">#REF!</definedName>
    <definedName name="E_320A" localSheetId="13">#REF!</definedName>
    <definedName name="E_320A" localSheetId="14">#REF!</definedName>
    <definedName name="E_320A" localSheetId="6">#REF!</definedName>
    <definedName name="E_320A">#REF!</definedName>
    <definedName name="E_321" localSheetId="4">#REF!</definedName>
    <definedName name="E_321" localSheetId="7">#REF!</definedName>
    <definedName name="E_321" localSheetId="8">#REF!</definedName>
    <definedName name="E_321" localSheetId="9">#REF!</definedName>
    <definedName name="E_321" localSheetId="10">#REF!</definedName>
    <definedName name="E_321" localSheetId="11">#REF!</definedName>
    <definedName name="E_321" localSheetId="12">#REF!</definedName>
    <definedName name="E_321" localSheetId="13">#REF!</definedName>
    <definedName name="E_321" localSheetId="14">#REF!</definedName>
    <definedName name="E_321" localSheetId="6">#REF!</definedName>
    <definedName name="E_321">#REF!</definedName>
    <definedName name="E_322" localSheetId="4">#REF!</definedName>
    <definedName name="E_322" localSheetId="7">#REF!</definedName>
    <definedName name="E_322" localSheetId="8">#REF!</definedName>
    <definedName name="E_322" localSheetId="9">#REF!</definedName>
    <definedName name="E_322" localSheetId="10">#REF!</definedName>
    <definedName name="E_322" localSheetId="11">#REF!</definedName>
    <definedName name="E_322" localSheetId="12">#REF!</definedName>
    <definedName name="E_322" localSheetId="13">#REF!</definedName>
    <definedName name="E_322" localSheetId="14">#REF!</definedName>
    <definedName name="E_322" localSheetId="6">#REF!</definedName>
    <definedName name="E_322">#REF!</definedName>
    <definedName name="E_323" localSheetId="4">#REF!</definedName>
    <definedName name="E_323" localSheetId="7">#REF!</definedName>
    <definedName name="E_323" localSheetId="8">#REF!</definedName>
    <definedName name="E_323" localSheetId="9">#REF!</definedName>
    <definedName name="E_323" localSheetId="10">#REF!</definedName>
    <definedName name="E_323" localSheetId="11">#REF!</definedName>
    <definedName name="E_323" localSheetId="12">#REF!</definedName>
    <definedName name="E_323" localSheetId="13">#REF!</definedName>
    <definedName name="E_323" localSheetId="14">#REF!</definedName>
    <definedName name="E_323" localSheetId="6">#REF!</definedName>
    <definedName name="E_323">#REF!</definedName>
    <definedName name="E_403A" localSheetId="4">#REF!</definedName>
    <definedName name="E_403A" localSheetId="7">#REF!</definedName>
    <definedName name="E_403A" localSheetId="8">#REF!</definedName>
    <definedName name="E_403A" localSheetId="9">#REF!</definedName>
    <definedName name="E_403A" localSheetId="10">#REF!</definedName>
    <definedName name="E_403A" localSheetId="11">#REF!</definedName>
    <definedName name="E_403A" localSheetId="12">#REF!</definedName>
    <definedName name="E_403A" localSheetId="13">#REF!</definedName>
    <definedName name="E_403A" localSheetId="14">#REF!</definedName>
    <definedName name="E_403A" localSheetId="6">#REF!</definedName>
    <definedName name="E_403A">#REF!</definedName>
    <definedName name="E_403B" localSheetId="4">#REF!</definedName>
    <definedName name="E_403B" localSheetId="7">#REF!</definedName>
    <definedName name="E_403B" localSheetId="8">#REF!</definedName>
    <definedName name="E_403B" localSheetId="9">#REF!</definedName>
    <definedName name="E_403B" localSheetId="10">#REF!</definedName>
    <definedName name="E_403B" localSheetId="11">#REF!</definedName>
    <definedName name="E_403B" localSheetId="12">#REF!</definedName>
    <definedName name="E_403B" localSheetId="13">#REF!</definedName>
    <definedName name="E_403B" localSheetId="14">#REF!</definedName>
    <definedName name="E_403B" localSheetId="6">#REF!</definedName>
    <definedName name="E_403B">#REF!</definedName>
    <definedName name="E_407" localSheetId="4">#REF!</definedName>
    <definedName name="E_407" localSheetId="7">#REF!</definedName>
    <definedName name="E_407" localSheetId="8">#REF!</definedName>
    <definedName name="E_407" localSheetId="9">#REF!</definedName>
    <definedName name="E_407" localSheetId="10">#REF!</definedName>
    <definedName name="E_407" localSheetId="11">#REF!</definedName>
    <definedName name="E_407" localSheetId="12">#REF!</definedName>
    <definedName name="E_407" localSheetId="13">#REF!</definedName>
    <definedName name="E_407" localSheetId="14">#REF!</definedName>
    <definedName name="E_407" localSheetId="6">#REF!</definedName>
    <definedName name="E_407">#REF!</definedName>
    <definedName name="E_408" localSheetId="4">#REF!</definedName>
    <definedName name="E_408" localSheetId="7">#REF!</definedName>
    <definedName name="E_408" localSheetId="8">#REF!</definedName>
    <definedName name="E_408" localSheetId="9">#REF!</definedName>
    <definedName name="E_408" localSheetId="10">#REF!</definedName>
    <definedName name="E_408" localSheetId="11">#REF!</definedName>
    <definedName name="E_408" localSheetId="12">#REF!</definedName>
    <definedName name="E_408" localSheetId="13">#REF!</definedName>
    <definedName name="E_408" localSheetId="14">#REF!</definedName>
    <definedName name="E_408" localSheetId="6">#REF!</definedName>
    <definedName name="E_408">#REF!</definedName>
    <definedName name="E_600A" localSheetId="4">#REF!</definedName>
    <definedName name="E_600A" localSheetId="7">#REF!</definedName>
    <definedName name="E_600A" localSheetId="8">#REF!</definedName>
    <definedName name="E_600A" localSheetId="9">#REF!</definedName>
    <definedName name="E_600A" localSheetId="10">#REF!</definedName>
    <definedName name="E_600A" localSheetId="11">#REF!</definedName>
    <definedName name="E_600A" localSheetId="12">#REF!</definedName>
    <definedName name="E_600A" localSheetId="13">#REF!</definedName>
    <definedName name="E_600A" localSheetId="14">#REF!</definedName>
    <definedName name="E_600A" localSheetId="6">#REF!</definedName>
    <definedName name="E_600A">#REF!</definedName>
    <definedName name="E_600B" localSheetId="4">#REF!</definedName>
    <definedName name="E_600B" localSheetId="7">#REF!</definedName>
    <definedName name="E_600B" localSheetId="8">#REF!</definedName>
    <definedName name="E_600B" localSheetId="9">#REF!</definedName>
    <definedName name="E_600B" localSheetId="10">#REF!</definedName>
    <definedName name="E_600B" localSheetId="11">#REF!</definedName>
    <definedName name="E_600B" localSheetId="12">#REF!</definedName>
    <definedName name="E_600B" localSheetId="13">#REF!</definedName>
    <definedName name="E_600B" localSheetId="14">#REF!</definedName>
    <definedName name="E_600B" localSheetId="6">#REF!</definedName>
    <definedName name="E_600B">#REF!</definedName>
    <definedName name="E_601_1" localSheetId="4">#REF!</definedName>
    <definedName name="E_601_1" localSheetId="7">#REF!</definedName>
    <definedName name="E_601_1" localSheetId="8">#REF!</definedName>
    <definedName name="E_601_1" localSheetId="9">#REF!</definedName>
    <definedName name="E_601_1" localSheetId="10">#REF!</definedName>
    <definedName name="E_601_1" localSheetId="11">#REF!</definedName>
    <definedName name="E_601_1" localSheetId="12">#REF!</definedName>
    <definedName name="E_601_1" localSheetId="13">#REF!</definedName>
    <definedName name="E_601_1" localSheetId="14">#REF!</definedName>
    <definedName name="E_601_1" localSheetId="6">#REF!</definedName>
    <definedName name="E_601_1">#REF!</definedName>
    <definedName name="E_601_2" localSheetId="4">#REF!</definedName>
    <definedName name="E_601_2" localSheetId="7">#REF!</definedName>
    <definedName name="E_601_2" localSheetId="8">#REF!</definedName>
    <definedName name="E_601_2" localSheetId="9">#REF!</definedName>
    <definedName name="E_601_2" localSheetId="10">#REF!</definedName>
    <definedName name="E_601_2" localSheetId="11">#REF!</definedName>
    <definedName name="E_601_2" localSheetId="12">#REF!</definedName>
    <definedName name="E_601_2" localSheetId="13">#REF!</definedName>
    <definedName name="E_601_2" localSheetId="14">#REF!</definedName>
    <definedName name="E_601_2" localSheetId="6">#REF!</definedName>
    <definedName name="E_601_2">#REF!</definedName>
    <definedName name="E_601_B" localSheetId="4">#REF!</definedName>
    <definedName name="E_601_B" localSheetId="7">#REF!</definedName>
    <definedName name="E_601_B" localSheetId="8">#REF!</definedName>
    <definedName name="E_601_B" localSheetId="9">#REF!</definedName>
    <definedName name="E_601_B" localSheetId="10">#REF!</definedName>
    <definedName name="E_601_B" localSheetId="11">#REF!</definedName>
    <definedName name="E_601_B" localSheetId="12">#REF!</definedName>
    <definedName name="E_601_B" localSheetId="13">#REF!</definedName>
    <definedName name="E_601_B" localSheetId="14">#REF!</definedName>
    <definedName name="E_601_B" localSheetId="6">#REF!</definedName>
    <definedName name="E_601_B">#REF!</definedName>
    <definedName name="E_602A" localSheetId="4">#REF!</definedName>
    <definedName name="E_602A" localSheetId="7">#REF!</definedName>
    <definedName name="E_602A" localSheetId="8">#REF!</definedName>
    <definedName name="E_602A" localSheetId="9">#REF!</definedName>
    <definedName name="E_602A" localSheetId="10">#REF!</definedName>
    <definedName name="E_602A" localSheetId="11">#REF!</definedName>
    <definedName name="E_602A" localSheetId="12">#REF!</definedName>
    <definedName name="E_602A" localSheetId="13">#REF!</definedName>
    <definedName name="E_602A" localSheetId="14">#REF!</definedName>
    <definedName name="E_602A" localSheetId="6">#REF!</definedName>
    <definedName name="E_602A">#REF!</definedName>
    <definedName name="E_602B" localSheetId="4">#REF!</definedName>
    <definedName name="E_602B" localSheetId="7">#REF!</definedName>
    <definedName name="E_602B" localSheetId="8">#REF!</definedName>
    <definedName name="E_602B" localSheetId="9">#REF!</definedName>
    <definedName name="E_602B" localSheetId="10">#REF!</definedName>
    <definedName name="E_602B" localSheetId="11">#REF!</definedName>
    <definedName name="E_602B" localSheetId="12">#REF!</definedName>
    <definedName name="E_602B" localSheetId="13">#REF!</definedName>
    <definedName name="E_602B" localSheetId="14">#REF!</definedName>
    <definedName name="E_602B" localSheetId="6">#REF!</definedName>
    <definedName name="E_602B">#REF!</definedName>
    <definedName name="E_603A11" localSheetId="4">#REF!</definedName>
    <definedName name="E_603A11" localSheetId="7">#REF!</definedName>
    <definedName name="E_603A11" localSheetId="8">#REF!</definedName>
    <definedName name="E_603A11" localSheetId="9">#REF!</definedName>
    <definedName name="E_603A11" localSheetId="10">#REF!</definedName>
    <definedName name="E_603A11" localSheetId="11">#REF!</definedName>
    <definedName name="E_603A11" localSheetId="12">#REF!</definedName>
    <definedName name="E_603A11" localSheetId="13">#REF!</definedName>
    <definedName name="E_603A11" localSheetId="14">#REF!</definedName>
    <definedName name="E_603A11" localSheetId="6">#REF!</definedName>
    <definedName name="E_603A11">#REF!</definedName>
    <definedName name="E_603A12" localSheetId="4">#REF!</definedName>
    <definedName name="E_603A12" localSheetId="7">#REF!</definedName>
    <definedName name="E_603A12" localSheetId="8">#REF!</definedName>
    <definedName name="E_603A12" localSheetId="9">#REF!</definedName>
    <definedName name="E_603A12" localSheetId="10">#REF!</definedName>
    <definedName name="E_603A12" localSheetId="11">#REF!</definedName>
    <definedName name="E_603A12" localSheetId="12">#REF!</definedName>
    <definedName name="E_603A12" localSheetId="13">#REF!</definedName>
    <definedName name="E_603A12" localSheetId="14">#REF!</definedName>
    <definedName name="E_603A12" localSheetId="6">#REF!</definedName>
    <definedName name="E_603A12">#REF!</definedName>
    <definedName name="E_603A13" localSheetId="4">#REF!</definedName>
    <definedName name="E_603A13" localSheetId="7">#REF!</definedName>
    <definedName name="E_603A13" localSheetId="8">#REF!</definedName>
    <definedName name="E_603A13" localSheetId="9">#REF!</definedName>
    <definedName name="E_603A13" localSheetId="10">#REF!</definedName>
    <definedName name="E_603A13" localSheetId="11">#REF!</definedName>
    <definedName name="E_603A13" localSheetId="12">#REF!</definedName>
    <definedName name="E_603A13" localSheetId="13">#REF!</definedName>
    <definedName name="E_603A13" localSheetId="14">#REF!</definedName>
    <definedName name="E_603A13" localSheetId="6">#REF!</definedName>
    <definedName name="E_603A13">#REF!</definedName>
    <definedName name="E_603A14" localSheetId="4">#REF!</definedName>
    <definedName name="E_603A14" localSheetId="7">#REF!</definedName>
    <definedName name="E_603A14" localSheetId="8">#REF!</definedName>
    <definedName name="E_603A14" localSheetId="9">#REF!</definedName>
    <definedName name="E_603A14" localSheetId="10">#REF!</definedName>
    <definedName name="E_603A14" localSheetId="11">#REF!</definedName>
    <definedName name="E_603A14" localSheetId="12">#REF!</definedName>
    <definedName name="E_603A14" localSheetId="13">#REF!</definedName>
    <definedName name="E_603A14" localSheetId="14">#REF!</definedName>
    <definedName name="E_603A14" localSheetId="6">#REF!</definedName>
    <definedName name="E_603A14">#REF!</definedName>
    <definedName name="E_603A21" localSheetId="4">#REF!</definedName>
    <definedName name="E_603A21" localSheetId="7">#REF!</definedName>
    <definedName name="E_603A21" localSheetId="8">#REF!</definedName>
    <definedName name="E_603A21" localSheetId="9">#REF!</definedName>
    <definedName name="E_603A21" localSheetId="10">#REF!</definedName>
    <definedName name="E_603A21" localSheetId="11">#REF!</definedName>
    <definedName name="E_603A21" localSheetId="12">#REF!</definedName>
    <definedName name="E_603A21" localSheetId="13">#REF!</definedName>
    <definedName name="E_603A21" localSheetId="14">#REF!</definedName>
    <definedName name="E_603A21" localSheetId="6">#REF!</definedName>
    <definedName name="E_603A21">#REF!</definedName>
    <definedName name="E_603A22" localSheetId="4">#REF!</definedName>
    <definedName name="E_603A22" localSheetId="7">#REF!</definedName>
    <definedName name="E_603A22" localSheetId="8">#REF!</definedName>
    <definedName name="E_603A22" localSheetId="9">#REF!</definedName>
    <definedName name="E_603A22" localSheetId="10">#REF!</definedName>
    <definedName name="E_603A22" localSheetId="11">#REF!</definedName>
    <definedName name="E_603A22" localSheetId="12">#REF!</definedName>
    <definedName name="E_603A22" localSheetId="13">#REF!</definedName>
    <definedName name="E_603A22" localSheetId="14">#REF!</definedName>
    <definedName name="E_603A22" localSheetId="6">#REF!</definedName>
    <definedName name="E_603A22">#REF!</definedName>
    <definedName name="E_603A23" localSheetId="4">#REF!</definedName>
    <definedName name="E_603A23" localSheetId="7">#REF!</definedName>
    <definedName name="E_603A23" localSheetId="8">#REF!</definedName>
    <definedName name="E_603A23" localSheetId="9">#REF!</definedName>
    <definedName name="E_603A23" localSheetId="10">#REF!</definedName>
    <definedName name="E_603A23" localSheetId="11">#REF!</definedName>
    <definedName name="E_603A23" localSheetId="12">#REF!</definedName>
    <definedName name="E_603A23" localSheetId="13">#REF!</definedName>
    <definedName name="E_603A23" localSheetId="14">#REF!</definedName>
    <definedName name="E_603A23" localSheetId="6">#REF!</definedName>
    <definedName name="E_603A23">#REF!</definedName>
    <definedName name="E_603A31" localSheetId="4">#REF!</definedName>
    <definedName name="E_603A31" localSheetId="7">#REF!</definedName>
    <definedName name="E_603A31" localSheetId="8">#REF!</definedName>
    <definedName name="E_603A31" localSheetId="9">#REF!</definedName>
    <definedName name="E_603A31" localSheetId="10">#REF!</definedName>
    <definedName name="E_603A31" localSheetId="11">#REF!</definedName>
    <definedName name="E_603A31" localSheetId="12">#REF!</definedName>
    <definedName name="E_603A31" localSheetId="13">#REF!</definedName>
    <definedName name="E_603A31" localSheetId="14">#REF!</definedName>
    <definedName name="E_603A31" localSheetId="6">#REF!</definedName>
    <definedName name="E_603A31">#REF!</definedName>
    <definedName name="E_603A32" localSheetId="4">#REF!</definedName>
    <definedName name="E_603A32" localSheetId="7">#REF!</definedName>
    <definedName name="E_603A32" localSheetId="8">#REF!</definedName>
    <definedName name="E_603A32" localSheetId="9">#REF!</definedName>
    <definedName name="E_603A32" localSheetId="10">#REF!</definedName>
    <definedName name="E_603A32" localSheetId="11">#REF!</definedName>
    <definedName name="E_603A32" localSheetId="12">#REF!</definedName>
    <definedName name="E_603A32" localSheetId="13">#REF!</definedName>
    <definedName name="E_603A32" localSheetId="14">#REF!</definedName>
    <definedName name="E_603A32" localSheetId="6">#REF!</definedName>
    <definedName name="E_603A32">#REF!</definedName>
    <definedName name="E_603B12" localSheetId="4">#REF!</definedName>
    <definedName name="E_603B12" localSheetId="7">#REF!</definedName>
    <definedName name="E_603B12" localSheetId="8">#REF!</definedName>
    <definedName name="E_603B12" localSheetId="9">#REF!</definedName>
    <definedName name="E_603B12" localSheetId="10">#REF!</definedName>
    <definedName name="E_603B12" localSheetId="11">#REF!</definedName>
    <definedName name="E_603B12" localSheetId="12">#REF!</definedName>
    <definedName name="E_603B12" localSheetId="13">#REF!</definedName>
    <definedName name="E_603B12" localSheetId="14">#REF!</definedName>
    <definedName name="E_603B12" localSheetId="6">#REF!</definedName>
    <definedName name="E_603B12">#REF!</definedName>
    <definedName name="E_603B13" localSheetId="4">#REF!</definedName>
    <definedName name="E_603B13" localSheetId="7">#REF!</definedName>
    <definedName name="E_603B13" localSheetId="8">#REF!</definedName>
    <definedName name="E_603B13" localSheetId="9">#REF!</definedName>
    <definedName name="E_603B13" localSheetId="10">#REF!</definedName>
    <definedName name="E_603B13" localSheetId="11">#REF!</definedName>
    <definedName name="E_603B13" localSheetId="12">#REF!</definedName>
    <definedName name="E_603B13" localSheetId="13">#REF!</definedName>
    <definedName name="E_603B13" localSheetId="14">#REF!</definedName>
    <definedName name="E_603B13" localSheetId="6">#REF!</definedName>
    <definedName name="E_603B13">#REF!</definedName>
    <definedName name="E_603B14" localSheetId="4">#REF!</definedName>
    <definedName name="E_603B14" localSheetId="7">#REF!</definedName>
    <definedName name="E_603B14" localSheetId="8">#REF!</definedName>
    <definedName name="E_603B14" localSheetId="9">#REF!</definedName>
    <definedName name="E_603B14" localSheetId="10">#REF!</definedName>
    <definedName name="E_603B14" localSheetId="11">#REF!</definedName>
    <definedName name="E_603B14" localSheetId="12">#REF!</definedName>
    <definedName name="E_603B14" localSheetId="13">#REF!</definedName>
    <definedName name="E_603B14" localSheetId="14">#REF!</definedName>
    <definedName name="E_603B14" localSheetId="6">#REF!</definedName>
    <definedName name="E_603B14">#REF!</definedName>
    <definedName name="E_603B21" localSheetId="4">#REF!</definedName>
    <definedName name="E_603B21" localSheetId="7">#REF!</definedName>
    <definedName name="E_603B21" localSheetId="8">#REF!</definedName>
    <definedName name="E_603B21" localSheetId="9">#REF!</definedName>
    <definedName name="E_603B21" localSheetId="10">#REF!</definedName>
    <definedName name="E_603B21" localSheetId="11">#REF!</definedName>
    <definedName name="E_603B21" localSheetId="12">#REF!</definedName>
    <definedName name="E_603B21" localSheetId="13">#REF!</definedName>
    <definedName name="E_603B21" localSheetId="14">#REF!</definedName>
    <definedName name="E_603B21" localSheetId="6">#REF!</definedName>
    <definedName name="E_603B21">#REF!</definedName>
    <definedName name="E_603B22" localSheetId="4">#REF!</definedName>
    <definedName name="E_603B22" localSheetId="7">#REF!</definedName>
    <definedName name="E_603B22" localSheetId="8">#REF!</definedName>
    <definedName name="E_603B22" localSheetId="9">#REF!</definedName>
    <definedName name="E_603B22" localSheetId="10">#REF!</definedName>
    <definedName name="E_603B22" localSheetId="11">#REF!</definedName>
    <definedName name="E_603B22" localSheetId="12">#REF!</definedName>
    <definedName name="E_603B22" localSheetId="13">#REF!</definedName>
    <definedName name="E_603B22" localSheetId="14">#REF!</definedName>
    <definedName name="E_603B22" localSheetId="6">#REF!</definedName>
    <definedName name="E_603B22">#REF!</definedName>
    <definedName name="E_603B23" localSheetId="4">#REF!</definedName>
    <definedName name="E_603B23" localSheetId="7">#REF!</definedName>
    <definedName name="E_603B23" localSheetId="8">#REF!</definedName>
    <definedName name="E_603B23" localSheetId="9">#REF!</definedName>
    <definedName name="E_603B23" localSheetId="10">#REF!</definedName>
    <definedName name="E_603B23" localSheetId="11">#REF!</definedName>
    <definedName name="E_603B23" localSheetId="12">#REF!</definedName>
    <definedName name="E_603B23" localSheetId="13">#REF!</definedName>
    <definedName name="E_603B23" localSheetId="14">#REF!</definedName>
    <definedName name="E_603B23" localSheetId="6">#REF!</definedName>
    <definedName name="E_603B23">#REF!</definedName>
    <definedName name="E_603B24" localSheetId="4">#REF!</definedName>
    <definedName name="E_603B24" localSheetId="7">#REF!</definedName>
    <definedName name="E_603B24" localSheetId="8">#REF!</definedName>
    <definedName name="E_603B24" localSheetId="9">#REF!</definedName>
    <definedName name="E_603B24" localSheetId="10">#REF!</definedName>
    <definedName name="E_603B24" localSheetId="11">#REF!</definedName>
    <definedName name="E_603B24" localSheetId="12">#REF!</definedName>
    <definedName name="E_603B24" localSheetId="13">#REF!</definedName>
    <definedName name="E_603B24" localSheetId="14">#REF!</definedName>
    <definedName name="E_603B24" localSheetId="6">#REF!</definedName>
    <definedName name="E_603B24">#REF!</definedName>
    <definedName name="E_603B31" localSheetId="4">#REF!</definedName>
    <definedName name="E_603B31" localSheetId="7">#REF!</definedName>
    <definedName name="E_603B31" localSheetId="8">#REF!</definedName>
    <definedName name="E_603B31" localSheetId="9">#REF!</definedName>
    <definedName name="E_603B31" localSheetId="10">#REF!</definedName>
    <definedName name="E_603B31" localSheetId="11">#REF!</definedName>
    <definedName name="E_603B31" localSheetId="12">#REF!</definedName>
    <definedName name="E_603B31" localSheetId="13">#REF!</definedName>
    <definedName name="E_603B31" localSheetId="14">#REF!</definedName>
    <definedName name="E_603B31" localSheetId="6">#REF!</definedName>
    <definedName name="E_603B31">#REF!</definedName>
    <definedName name="E_603B33" localSheetId="4">#REF!</definedName>
    <definedName name="E_603B33" localSheetId="7">#REF!</definedName>
    <definedName name="E_603B33" localSheetId="8">#REF!</definedName>
    <definedName name="E_603B33" localSheetId="9">#REF!</definedName>
    <definedName name="E_603B33" localSheetId="10">#REF!</definedName>
    <definedName name="E_603B33" localSheetId="11">#REF!</definedName>
    <definedName name="E_603B33" localSheetId="12">#REF!</definedName>
    <definedName name="E_603B33" localSheetId="13">#REF!</definedName>
    <definedName name="E_603B33" localSheetId="14">#REF!</definedName>
    <definedName name="E_603B33" localSheetId="6">#REF!</definedName>
    <definedName name="E_603B33">#REF!</definedName>
    <definedName name="E_606" localSheetId="4">#REF!</definedName>
    <definedName name="E_606" localSheetId="7">#REF!</definedName>
    <definedName name="E_606" localSheetId="8">#REF!</definedName>
    <definedName name="E_606" localSheetId="9">#REF!</definedName>
    <definedName name="E_606" localSheetId="10">#REF!</definedName>
    <definedName name="E_606" localSheetId="11">#REF!</definedName>
    <definedName name="E_606" localSheetId="12">#REF!</definedName>
    <definedName name="E_606" localSheetId="13">#REF!</definedName>
    <definedName name="E_606" localSheetId="14">#REF!</definedName>
    <definedName name="E_606" localSheetId="6">#REF!</definedName>
    <definedName name="E_606">#REF!</definedName>
    <definedName name="E_607" localSheetId="4">#REF!</definedName>
    <definedName name="E_607" localSheetId="7">#REF!</definedName>
    <definedName name="E_607" localSheetId="8">#REF!</definedName>
    <definedName name="E_607" localSheetId="9">#REF!</definedName>
    <definedName name="E_607" localSheetId="10">#REF!</definedName>
    <definedName name="E_607" localSheetId="11">#REF!</definedName>
    <definedName name="E_607" localSheetId="12">#REF!</definedName>
    <definedName name="E_607" localSheetId="13">#REF!</definedName>
    <definedName name="E_607" localSheetId="14">#REF!</definedName>
    <definedName name="E_607" localSheetId="6">#REF!</definedName>
    <definedName name="E_607">#REF!</definedName>
    <definedName name="E_607A" localSheetId="4">#REF!</definedName>
    <definedName name="E_607A" localSheetId="7">#REF!</definedName>
    <definedName name="E_607A" localSheetId="8">#REF!</definedName>
    <definedName name="E_607A" localSheetId="9">#REF!</definedName>
    <definedName name="E_607A" localSheetId="10">#REF!</definedName>
    <definedName name="E_607A" localSheetId="11">#REF!</definedName>
    <definedName name="E_607A" localSheetId="12">#REF!</definedName>
    <definedName name="E_607A" localSheetId="13">#REF!</definedName>
    <definedName name="E_607A" localSheetId="14">#REF!</definedName>
    <definedName name="E_607A" localSheetId="6">#REF!</definedName>
    <definedName name="E_607A">#REF!</definedName>
    <definedName name="E_610" localSheetId="4">#REF!</definedName>
    <definedName name="E_610" localSheetId="7">#REF!</definedName>
    <definedName name="E_610" localSheetId="8">#REF!</definedName>
    <definedName name="E_610" localSheetId="9">#REF!</definedName>
    <definedName name="E_610" localSheetId="10">#REF!</definedName>
    <definedName name="E_610" localSheetId="11">#REF!</definedName>
    <definedName name="E_610" localSheetId="12">#REF!</definedName>
    <definedName name="E_610" localSheetId="13">#REF!</definedName>
    <definedName name="E_610" localSheetId="14">#REF!</definedName>
    <definedName name="E_610" localSheetId="6">#REF!</definedName>
    <definedName name="E_610">#REF!</definedName>
    <definedName name="E_618" localSheetId="4">#REF!</definedName>
    <definedName name="E_618" localSheetId="7">#REF!</definedName>
    <definedName name="E_618" localSheetId="8">#REF!</definedName>
    <definedName name="E_618" localSheetId="9">#REF!</definedName>
    <definedName name="E_618" localSheetId="10">#REF!</definedName>
    <definedName name="E_618" localSheetId="11">#REF!</definedName>
    <definedName name="E_618" localSheetId="12">#REF!</definedName>
    <definedName name="E_618" localSheetId="13">#REF!</definedName>
    <definedName name="E_618" localSheetId="14">#REF!</definedName>
    <definedName name="E_618" localSheetId="6">#REF!</definedName>
    <definedName name="E_618">#REF!</definedName>
    <definedName name="E_618A" localSheetId="4">#REF!</definedName>
    <definedName name="E_618A" localSheetId="7">#REF!</definedName>
    <definedName name="E_618A" localSheetId="8">#REF!</definedName>
    <definedName name="E_618A" localSheetId="9">#REF!</definedName>
    <definedName name="E_618A" localSheetId="10">#REF!</definedName>
    <definedName name="E_618A" localSheetId="11">#REF!</definedName>
    <definedName name="E_618A" localSheetId="12">#REF!</definedName>
    <definedName name="E_618A" localSheetId="13">#REF!</definedName>
    <definedName name="E_618A" localSheetId="14">#REF!</definedName>
    <definedName name="E_618A" localSheetId="6">#REF!</definedName>
    <definedName name="E_618A">#REF!</definedName>
    <definedName name="E_619" localSheetId="4">#REF!</definedName>
    <definedName name="E_619" localSheetId="7">#REF!</definedName>
    <definedName name="E_619" localSheetId="8">#REF!</definedName>
    <definedName name="E_619" localSheetId="9">#REF!</definedName>
    <definedName name="E_619" localSheetId="10">#REF!</definedName>
    <definedName name="E_619" localSheetId="11">#REF!</definedName>
    <definedName name="E_619" localSheetId="12">#REF!</definedName>
    <definedName name="E_619" localSheetId="13">#REF!</definedName>
    <definedName name="E_619" localSheetId="14">#REF!</definedName>
    <definedName name="E_619" localSheetId="6">#REF!</definedName>
    <definedName name="E_619">#REF!</definedName>
    <definedName name="E_D" localSheetId="4">#REF!</definedName>
    <definedName name="E_D" localSheetId="7">#REF!</definedName>
    <definedName name="E_D" localSheetId="8">#REF!</definedName>
    <definedName name="E_D" localSheetId="9">#REF!</definedName>
    <definedName name="E_D" localSheetId="10">#REF!</definedName>
    <definedName name="E_D" localSheetId="11">#REF!</definedName>
    <definedName name="E_D" localSheetId="12">#REF!</definedName>
    <definedName name="E_D" localSheetId="13">#REF!</definedName>
    <definedName name="E_D" localSheetId="14">#REF!</definedName>
    <definedName name="E_D" localSheetId="6">#REF!</definedName>
    <definedName name="E_D">#REF!</definedName>
    <definedName name="E_D." localSheetId="4">#REF!</definedName>
    <definedName name="E_D." localSheetId="7">#REF!</definedName>
    <definedName name="E_D." localSheetId="8">#REF!</definedName>
    <definedName name="E_D." localSheetId="9">#REF!</definedName>
    <definedName name="E_D." localSheetId="10">#REF!</definedName>
    <definedName name="E_D." localSheetId="11">#REF!</definedName>
    <definedName name="E_D." localSheetId="12">#REF!</definedName>
    <definedName name="E_D." localSheetId="13">#REF!</definedName>
    <definedName name="E_D." localSheetId="14">#REF!</definedName>
    <definedName name="E_D." localSheetId="6">#REF!</definedName>
    <definedName name="E_D.">#REF!</definedName>
    <definedName name="E_GS." localSheetId="4">#REF!</definedName>
    <definedName name="E_GS." localSheetId="7">#REF!</definedName>
    <definedName name="E_GS." localSheetId="8">#REF!</definedName>
    <definedName name="E_GS." localSheetId="9">#REF!</definedName>
    <definedName name="E_GS." localSheetId="10">#REF!</definedName>
    <definedName name="E_GS." localSheetId="11">#REF!</definedName>
    <definedName name="E_GS." localSheetId="12">#REF!</definedName>
    <definedName name="E_GS." localSheetId="13">#REF!</definedName>
    <definedName name="E_GS." localSheetId="14">#REF!</definedName>
    <definedName name="E_GS." localSheetId="6">#REF!</definedName>
    <definedName name="E_GS.">#REF!</definedName>
    <definedName name="Ealc" localSheetId="4">#REF!</definedName>
    <definedName name="Ealc" localSheetId="7">#REF!</definedName>
    <definedName name="Ealc" localSheetId="8">#REF!</definedName>
    <definedName name="Ealc" localSheetId="9">#REF!</definedName>
    <definedName name="Ealc" localSheetId="10">#REF!</definedName>
    <definedName name="Ealc" localSheetId="11">#REF!</definedName>
    <definedName name="Ealc" localSheetId="12">#REF!</definedName>
    <definedName name="Ealc" localSheetId="13">#REF!</definedName>
    <definedName name="Ealc" localSheetId="14">#REF!</definedName>
    <definedName name="Ealc" localSheetId="6">#REF!</definedName>
    <definedName name="Ealc">#REF!</definedName>
    <definedName name="EEE" localSheetId="4">#REF!</definedName>
    <definedName name="EEE" localSheetId="7">#REF!</definedName>
    <definedName name="EEE" localSheetId="8">#REF!</definedName>
    <definedName name="EEE" localSheetId="9">#REF!</definedName>
    <definedName name="EEE" localSheetId="10">#REF!</definedName>
    <definedName name="EEE" localSheetId="11">#REF!</definedName>
    <definedName name="EEE" localSheetId="12">#REF!</definedName>
    <definedName name="EEE" localSheetId="13">#REF!</definedName>
    <definedName name="EEE" localSheetId="14">#REF!</definedName>
    <definedName name="EEE" localSheetId="6">#REF!</definedName>
    <definedName name="EEE">#REF!</definedName>
    <definedName name="eeettyu" localSheetId="4">#REF!</definedName>
    <definedName name="eeettyu" localSheetId="7">#REF!</definedName>
    <definedName name="eeettyu" localSheetId="8">#REF!</definedName>
    <definedName name="eeettyu" localSheetId="9">#REF!</definedName>
    <definedName name="eeettyu" localSheetId="10">#REF!</definedName>
    <definedName name="eeettyu" localSheetId="11">#REF!</definedName>
    <definedName name="eeettyu" localSheetId="12">#REF!</definedName>
    <definedName name="eeettyu" localSheetId="13">#REF!</definedName>
    <definedName name="eeettyu" localSheetId="14">#REF!</definedName>
    <definedName name="eeettyu" localSheetId="6">#REF!</definedName>
    <definedName name="eeettyu">#REF!</definedName>
    <definedName name="elec" localSheetId="4">#REF!</definedName>
    <definedName name="elec" localSheetId="7">#REF!</definedName>
    <definedName name="elec" localSheetId="8">#REF!</definedName>
    <definedName name="elec" localSheetId="9">#REF!</definedName>
    <definedName name="elec" localSheetId="10">#REF!</definedName>
    <definedName name="elec" localSheetId="11">#REF!</definedName>
    <definedName name="elec" localSheetId="12">#REF!</definedName>
    <definedName name="elec" localSheetId="13">#REF!</definedName>
    <definedName name="elec" localSheetId="14">#REF!</definedName>
    <definedName name="elec" localSheetId="6">#REF!</definedName>
    <definedName name="elec">#REF!</definedName>
    <definedName name="elect" localSheetId="4">#REF!</definedName>
    <definedName name="elect" localSheetId="7">#REF!</definedName>
    <definedName name="elect" localSheetId="8">#REF!</definedName>
    <definedName name="elect" localSheetId="9">#REF!</definedName>
    <definedName name="elect" localSheetId="10">#REF!</definedName>
    <definedName name="elect" localSheetId="11">#REF!</definedName>
    <definedName name="elect" localSheetId="12">#REF!</definedName>
    <definedName name="elect" localSheetId="13">#REF!</definedName>
    <definedName name="elect" localSheetId="14">#REF!</definedName>
    <definedName name="elect" localSheetId="6">#REF!</definedName>
    <definedName name="elect">#REF!</definedName>
    <definedName name="EM" localSheetId="4">#REF!</definedName>
    <definedName name="EM" localSheetId="7">#REF!</definedName>
    <definedName name="EM" localSheetId="8">#REF!</definedName>
    <definedName name="EM" localSheetId="9">#REF!</definedName>
    <definedName name="EM" localSheetId="10">#REF!</definedName>
    <definedName name="EM" localSheetId="11">#REF!</definedName>
    <definedName name="EM" localSheetId="12">#REF!</definedName>
    <definedName name="EM" localSheetId="13">#REF!</definedName>
    <definedName name="EM" localSheetId="14">#REF!</definedName>
    <definedName name="EM" localSheetId="6">#REF!</definedName>
    <definedName name="EM">#REF!</definedName>
    <definedName name="empresa" localSheetId="4">#REF!</definedName>
    <definedName name="empresa" localSheetId="7">#REF!</definedName>
    <definedName name="empresa" localSheetId="8">#REF!</definedName>
    <definedName name="empresa" localSheetId="9">#REF!</definedName>
    <definedName name="empresa" localSheetId="10">#REF!</definedName>
    <definedName name="empresa" localSheetId="11">#REF!</definedName>
    <definedName name="empresa" localSheetId="12">#REF!</definedName>
    <definedName name="empresa" localSheetId="13">#REF!</definedName>
    <definedName name="empresa" localSheetId="14">#REF!</definedName>
    <definedName name="empresa" localSheetId="6">#REF!</definedName>
    <definedName name="empresa">#REF!</definedName>
    <definedName name="emulsion" localSheetId="4">#REF!</definedName>
    <definedName name="emulsion" localSheetId="7">#REF!</definedName>
    <definedName name="emulsion" localSheetId="8">#REF!</definedName>
    <definedName name="emulsion" localSheetId="9">#REF!</definedName>
    <definedName name="emulsion" localSheetId="10">#REF!</definedName>
    <definedName name="emulsion" localSheetId="11">#REF!</definedName>
    <definedName name="emulsion" localSheetId="12">#REF!</definedName>
    <definedName name="emulsion" localSheetId="13">#REF!</definedName>
    <definedName name="emulsion" localSheetId="14">#REF!</definedName>
    <definedName name="emulsion" localSheetId="6">#REF!</definedName>
    <definedName name="emulsion">#REF!</definedName>
    <definedName name="EMULSION_A_F" localSheetId="4">#REF!</definedName>
    <definedName name="EMULSION_A_F" localSheetId="7">#REF!</definedName>
    <definedName name="EMULSION_A_F" localSheetId="8">#REF!</definedName>
    <definedName name="EMULSION_A_F" localSheetId="9">#REF!</definedName>
    <definedName name="EMULSION_A_F" localSheetId="10">#REF!</definedName>
    <definedName name="EMULSION_A_F" localSheetId="11">#REF!</definedName>
    <definedName name="EMULSION_A_F" localSheetId="12">#REF!</definedName>
    <definedName name="EMULSION_A_F" localSheetId="13">#REF!</definedName>
    <definedName name="EMULSION_A_F" localSheetId="14">#REF!</definedName>
    <definedName name="EMULSION_A_F" localSheetId="6">#REF!</definedName>
    <definedName name="EMULSION_A_F">#REF!</definedName>
    <definedName name="EMULSION_A_P" localSheetId="4">#REF!</definedName>
    <definedName name="EMULSION_A_P" localSheetId="7">#REF!</definedName>
    <definedName name="EMULSION_A_P" localSheetId="8">#REF!</definedName>
    <definedName name="EMULSION_A_P" localSheetId="9">#REF!</definedName>
    <definedName name="EMULSION_A_P" localSheetId="10">#REF!</definedName>
    <definedName name="EMULSION_A_P" localSheetId="11">#REF!</definedName>
    <definedName name="EMULSION_A_P" localSheetId="12">#REF!</definedName>
    <definedName name="EMULSION_A_P" localSheetId="13">#REF!</definedName>
    <definedName name="EMULSION_A_P" localSheetId="14">#REF!</definedName>
    <definedName name="EMULSION_A_P" localSheetId="6">#REF!</definedName>
    <definedName name="EMULSION_A_P">#REF!</definedName>
    <definedName name="enc" localSheetId="4">#REF!</definedName>
    <definedName name="enc" localSheetId="7">#REF!</definedName>
    <definedName name="enc" localSheetId="8">#REF!</definedName>
    <definedName name="enc" localSheetId="9">#REF!</definedName>
    <definedName name="enc" localSheetId="10">#REF!</definedName>
    <definedName name="enc" localSheetId="11">#REF!</definedName>
    <definedName name="enc" localSheetId="12">#REF!</definedName>
    <definedName name="enc" localSheetId="13">#REF!</definedName>
    <definedName name="enc" localSheetId="14">#REF!</definedName>
    <definedName name="enc" localSheetId="6">#REF!</definedName>
    <definedName name="enc">#REF!</definedName>
    <definedName name="Ending_Balance" localSheetId="4">-FV('5- COSTO FINANCIERO AFD'!Interest_Rate/12,'5- COSTO FINANCIERO AFD'!Payment_Number,-'5- COSTO FINANCIERO AFD'!Monthly_Payment,'5- COSTO FINANCIERO AFD'!Loan_Amount)</definedName>
    <definedName name="Ending_Balance" localSheetId="7">-FV('ESTRUCTURA DE COSTOS T1'!Interest_Rate/12,'ESTRUCTURA DE COSTOS T1'!Payment_Number,-'ESTRUCTURA DE COSTOS T1'!Monthly_Payment,'ESTRUCTURA DE COSTOS T1'!Loan_Amount)</definedName>
    <definedName name="Ending_Balance" localSheetId="8">-FV('ESTRUCTURA DE COSTOS T2'!Interest_Rate/12,'ESTRUCTURA DE COSTOS T2'!Payment_Number,-'ESTRUCTURA DE COSTOS T2'!Monthly_Payment,'ESTRUCTURA DE COSTOS T2'!Loan_Amount)</definedName>
    <definedName name="Ending_Balance" localSheetId="9">-FV('ESTRUCTURA DE COSTOS T3'!Interest_Rate/12,'ESTRUCTURA DE COSTOS T3'!Payment_Number,-'ESTRUCTURA DE COSTOS T3'!Monthly_Payment,'ESTRUCTURA DE COSTOS T3'!Loan_Amount)</definedName>
    <definedName name="Ending_Balance" localSheetId="10">-FV('ESTRUCTURA DE COSTOS T4'!Interest_Rate/12,'ESTRUCTURA DE COSTOS T4'!Payment_Number,-'ESTRUCTURA DE COSTOS T4'!Monthly_Payment,'ESTRUCTURA DE COSTOS T4'!Loan_Amount)</definedName>
    <definedName name="Ending_Balance" localSheetId="11">-FV('ESTRUCTURA DE COSTOS T5'!Interest_Rate/12,'ESTRUCTURA DE COSTOS T5'!Payment_Number,-'ESTRUCTURA DE COSTOS T5'!Monthly_Payment,'ESTRUCTURA DE COSTOS T5'!Loan_Amount)</definedName>
    <definedName name="Ending_Balance" localSheetId="12">-FV('ESTRUCTURA DE COSTOS T6'!Interest_Rate/12,'ESTRUCTURA DE COSTOS T6'!Payment_Number,-'ESTRUCTURA DE COSTOS T6'!Monthly_Payment,'ESTRUCTURA DE COSTOS T6'!Loan_Amount)</definedName>
    <definedName name="Ending_Balance" localSheetId="13">-FV('ESTRUCTURA DE COSTOS T7'!Interest_Rate/12,'ESTRUCTURA DE COSTOS T7'!Payment_Number,-'ESTRUCTURA DE COSTOS T7'!Monthly_Payment,'ESTRUCTURA DE COSTOS T7'!Loan_Amount)</definedName>
    <definedName name="Ending_Balance" localSheetId="14">-FV('ESTRUCTURA DE COSTOS T8'!Interest_Rate/12,'ESTRUCTURA DE COSTOS T8'!Payment_Number,-'ESTRUCTURA DE COSTOS T8'!Monthly_Payment,'ESTRUCTURA DE COSTOS T8'!Loan_Amount)</definedName>
    <definedName name="Ending_Balance" localSheetId="6">-FV('RESUMEN PARA PLATAFORMA '!Interest_Rate/12,'RESUMEN PARA PLATAFORMA '!Payment_Number,-'RESUMEN PARA PLATAFORMA '!Monthly_Payment,'RESUMEN PARA PLATAFORMA '!Loan_Amount)</definedName>
    <definedName name="Ending_Balance">-FV(Interest_Rate/12,Payment_Number,-Monthly_Payment,Loan_Amount)</definedName>
    <definedName name="Energia" localSheetId="4">#REF!</definedName>
    <definedName name="Energia" localSheetId="7">#REF!</definedName>
    <definedName name="Energia" localSheetId="8">#REF!</definedName>
    <definedName name="Energia" localSheetId="9">#REF!</definedName>
    <definedName name="Energia" localSheetId="10">#REF!</definedName>
    <definedName name="Energia" localSheetId="11">#REF!</definedName>
    <definedName name="Energia" localSheetId="12">#REF!</definedName>
    <definedName name="Energia" localSheetId="13">#REF!</definedName>
    <definedName name="Energia" localSheetId="14">#REF!</definedName>
    <definedName name="Energia" localSheetId="6">#REF!</definedName>
    <definedName name="Energia">#REF!</definedName>
    <definedName name="EQ_D" localSheetId="4">#REF!</definedName>
    <definedName name="EQ_D" localSheetId="7">#REF!</definedName>
    <definedName name="EQ_D" localSheetId="8">#REF!</definedName>
    <definedName name="EQ_D" localSheetId="9">#REF!</definedName>
    <definedName name="EQ_D" localSheetId="10">#REF!</definedName>
    <definedName name="EQ_D" localSheetId="11">#REF!</definedName>
    <definedName name="EQ_D" localSheetId="12">#REF!</definedName>
    <definedName name="EQ_D" localSheetId="13">#REF!</definedName>
    <definedName name="EQ_D" localSheetId="14">#REF!</definedName>
    <definedName name="EQ_D" localSheetId="6">#REF!</definedName>
    <definedName name="EQ_D">#REF!</definedName>
    <definedName name="Eq_E" localSheetId="4">#REF!</definedName>
    <definedName name="Eq_E" localSheetId="7">#REF!</definedName>
    <definedName name="Eq_E" localSheetId="8">#REF!</definedName>
    <definedName name="Eq_E" localSheetId="9">#REF!</definedName>
    <definedName name="Eq_E" localSheetId="10">#REF!</definedName>
    <definedName name="Eq_E" localSheetId="11">#REF!</definedName>
    <definedName name="Eq_E" localSheetId="12">#REF!</definedName>
    <definedName name="Eq_E" localSheetId="13">#REF!</definedName>
    <definedName name="Eq_E" localSheetId="14">#REF!</definedName>
    <definedName name="Eq_E" localSheetId="6">#REF!</definedName>
    <definedName name="Eq_E">#REF!</definedName>
    <definedName name="Eq_L" localSheetId="4">#REF!</definedName>
    <definedName name="Eq_L" localSheetId="7">#REF!</definedName>
    <definedName name="Eq_L" localSheetId="8">#REF!</definedName>
    <definedName name="Eq_L" localSheetId="9">#REF!</definedName>
    <definedName name="Eq_L" localSheetId="10">#REF!</definedName>
    <definedName name="Eq_L" localSheetId="11">#REF!</definedName>
    <definedName name="Eq_L" localSheetId="12">#REF!</definedName>
    <definedName name="Eq_L" localSheetId="13">#REF!</definedName>
    <definedName name="Eq_L" localSheetId="14">#REF!</definedName>
    <definedName name="Eq_L" localSheetId="6">#REF!</definedName>
    <definedName name="Eq_L">#REF!</definedName>
    <definedName name="eqipo_des" localSheetId="4">#REF!</definedName>
    <definedName name="eqipo_des" localSheetId="7">#REF!</definedName>
    <definedName name="eqipo_des" localSheetId="8">#REF!</definedName>
    <definedName name="eqipo_des" localSheetId="9">#REF!</definedName>
    <definedName name="eqipo_des" localSheetId="10">#REF!</definedName>
    <definedName name="eqipo_des" localSheetId="11">#REF!</definedName>
    <definedName name="eqipo_des" localSheetId="12">#REF!</definedName>
    <definedName name="eqipo_des" localSheetId="13">#REF!</definedName>
    <definedName name="eqipo_des" localSheetId="14">#REF!</definedName>
    <definedName name="eqipo_des" localSheetId="6">#REF!</definedName>
    <definedName name="eqipo_des">#REF!</definedName>
    <definedName name="Equ_Cod" localSheetId="4">#REF!</definedName>
    <definedName name="Equ_Cod" localSheetId="7">#REF!</definedName>
    <definedName name="Equ_Cod" localSheetId="8">#REF!</definedName>
    <definedName name="Equ_Cod" localSheetId="9">#REF!</definedName>
    <definedName name="Equ_Cod" localSheetId="10">#REF!</definedName>
    <definedName name="Equ_Cod" localSheetId="11">#REF!</definedName>
    <definedName name="Equ_Cod" localSheetId="12">#REF!</definedName>
    <definedName name="Equ_Cod" localSheetId="13">#REF!</definedName>
    <definedName name="Equ_Cod" localSheetId="14">#REF!</definedName>
    <definedName name="Equ_Cod" localSheetId="6">#REF!</definedName>
    <definedName name="Equ_Cod">#REF!</definedName>
    <definedName name="Equ_Pad" localSheetId="4">#REF!</definedName>
    <definedName name="Equ_Pad" localSheetId="7">#REF!</definedName>
    <definedName name="Equ_Pad" localSheetId="8">#REF!</definedName>
    <definedName name="Equ_Pad" localSheetId="9">#REF!</definedName>
    <definedName name="Equ_Pad" localSheetId="10">#REF!</definedName>
    <definedName name="Equ_Pad" localSheetId="11">#REF!</definedName>
    <definedName name="Equ_Pad" localSheetId="12">#REF!</definedName>
    <definedName name="Equ_Pad" localSheetId="13">#REF!</definedName>
    <definedName name="Equ_Pad" localSheetId="14">#REF!</definedName>
    <definedName name="Equ_Pad" localSheetId="6">#REF!</definedName>
    <definedName name="Equ_Pad">#REF!</definedName>
    <definedName name="Equ_Pre" localSheetId="4">#REF!</definedName>
    <definedName name="Equ_Pre" localSheetId="7">#REF!</definedName>
    <definedName name="Equ_Pre" localSheetId="8">#REF!</definedName>
    <definedName name="Equ_Pre" localSheetId="9">#REF!</definedName>
    <definedName name="Equ_Pre" localSheetId="10">#REF!</definedName>
    <definedName name="Equ_Pre" localSheetId="11">#REF!</definedName>
    <definedName name="Equ_Pre" localSheetId="12">#REF!</definedName>
    <definedName name="Equ_Pre" localSheetId="13">#REF!</definedName>
    <definedName name="Equ_Pre" localSheetId="14">#REF!</definedName>
    <definedName name="Equ_Pre" localSheetId="6">#REF!</definedName>
    <definedName name="Equ_Pre">#REF!</definedName>
    <definedName name="equipo" localSheetId="4">#REF!</definedName>
    <definedName name="equipo" localSheetId="7">#REF!</definedName>
    <definedName name="equipo" localSheetId="8">#REF!</definedName>
    <definedName name="equipo" localSheetId="9">#REF!</definedName>
    <definedName name="equipo" localSheetId="10">#REF!</definedName>
    <definedName name="equipo" localSheetId="11">#REF!</definedName>
    <definedName name="equipo" localSheetId="12">#REF!</definedName>
    <definedName name="equipo" localSheetId="13">#REF!</definedName>
    <definedName name="equipo" localSheetId="14">#REF!</definedName>
    <definedName name="equipo" localSheetId="6">#REF!</definedName>
    <definedName name="equipo">#REF!</definedName>
    <definedName name="equipocaro" localSheetId="4">#REF!</definedName>
    <definedName name="equipocaro" localSheetId="7">#REF!</definedName>
    <definedName name="equipocaro" localSheetId="8">#REF!</definedName>
    <definedName name="equipocaro" localSheetId="9">#REF!</definedName>
    <definedName name="equipocaro" localSheetId="10">#REF!</definedName>
    <definedName name="equipocaro" localSheetId="11">#REF!</definedName>
    <definedName name="equipocaro" localSheetId="12">#REF!</definedName>
    <definedName name="equipocaro" localSheetId="13">#REF!</definedName>
    <definedName name="equipocaro" localSheetId="14">#REF!</definedName>
    <definedName name="equipocaro" localSheetId="6">#REF!</definedName>
    <definedName name="equipocaro">#REF!</definedName>
    <definedName name="EQUIPOS" localSheetId="4">#REF!</definedName>
    <definedName name="EQUIPOS" localSheetId="7">#REF!</definedName>
    <definedName name="EQUIPOS" localSheetId="8">#REF!</definedName>
    <definedName name="EQUIPOS" localSheetId="9">#REF!</definedName>
    <definedName name="EQUIPOS" localSheetId="10">#REF!</definedName>
    <definedName name="EQUIPOS" localSheetId="11">#REF!</definedName>
    <definedName name="EQUIPOS" localSheetId="12">#REF!</definedName>
    <definedName name="EQUIPOS" localSheetId="13">#REF!</definedName>
    <definedName name="EQUIPOS" localSheetId="14">#REF!</definedName>
    <definedName name="EQUIPOS" localSheetId="6">#REF!</definedName>
    <definedName name="EQUIPOS">#REF!</definedName>
    <definedName name="EQUIPOS_OFERTA" localSheetId="4">#REF!</definedName>
    <definedName name="EQUIPOS_OFERTA" localSheetId="7">#REF!</definedName>
    <definedName name="EQUIPOS_OFERTA" localSheetId="8">#REF!</definedName>
    <definedName name="EQUIPOS_OFERTA" localSheetId="9">#REF!</definedName>
    <definedName name="EQUIPOS_OFERTA" localSheetId="10">#REF!</definedName>
    <definedName name="EQUIPOS_OFERTA" localSheetId="11">#REF!</definedName>
    <definedName name="EQUIPOS_OFERTA" localSheetId="12">#REF!</definedName>
    <definedName name="EQUIPOS_OFERTA" localSheetId="13">#REF!</definedName>
    <definedName name="EQUIPOS_OFERTA" localSheetId="14">#REF!</definedName>
    <definedName name="EQUIPOS_OFERTA" localSheetId="6">#REF!</definedName>
    <definedName name="EQUIPOS_OFERTA">#REF!</definedName>
    <definedName name="EQUIPOS_POR_ITEM" localSheetId="4">#REF!</definedName>
    <definedName name="EQUIPOS_POR_ITEM" localSheetId="7">#REF!</definedName>
    <definedName name="EQUIPOS_POR_ITEM" localSheetId="8">#REF!</definedName>
    <definedName name="EQUIPOS_POR_ITEM" localSheetId="9">#REF!</definedName>
    <definedName name="EQUIPOS_POR_ITEM" localSheetId="10">#REF!</definedName>
    <definedName name="EQUIPOS_POR_ITEM" localSheetId="11">#REF!</definedName>
    <definedName name="EQUIPOS_POR_ITEM" localSheetId="12">#REF!</definedName>
    <definedName name="EQUIPOS_POR_ITEM" localSheetId="13">#REF!</definedName>
    <definedName name="EQUIPOS_POR_ITEM" localSheetId="14">#REF!</definedName>
    <definedName name="EQUIPOS_POR_ITEM" localSheetId="6">#REF!</definedName>
    <definedName name="EQUIPOS_POR_ITEM">#REF!</definedName>
    <definedName name="Equipos337" localSheetId="4">#REF!</definedName>
    <definedName name="Equipos337" localSheetId="7">#REF!</definedName>
    <definedName name="Equipos337" localSheetId="8">#REF!</definedName>
    <definedName name="Equipos337" localSheetId="9">#REF!</definedName>
    <definedName name="Equipos337" localSheetId="10">#REF!</definedName>
    <definedName name="Equipos337" localSheetId="11">#REF!</definedName>
    <definedName name="Equipos337" localSheetId="12">#REF!</definedName>
    <definedName name="Equipos337" localSheetId="13">#REF!</definedName>
    <definedName name="Equipos337" localSheetId="14">#REF!</definedName>
    <definedName name="Equipos337" localSheetId="6">#REF!</definedName>
    <definedName name="Equipos337">#REF!</definedName>
    <definedName name="EQUIPOSH" localSheetId="4">#REF!</definedName>
    <definedName name="EQUIPOSH" localSheetId="7">#REF!</definedName>
    <definedName name="EQUIPOSH" localSheetId="8">#REF!</definedName>
    <definedName name="EQUIPOSH" localSheetId="9">#REF!</definedName>
    <definedName name="EQUIPOSH" localSheetId="10">#REF!</definedName>
    <definedName name="EQUIPOSH" localSheetId="11">#REF!</definedName>
    <definedName name="EQUIPOSH" localSheetId="12">#REF!</definedName>
    <definedName name="EQUIPOSH" localSheetId="13">#REF!</definedName>
    <definedName name="EQUIPOSH" localSheetId="14">#REF!</definedName>
    <definedName name="EQUIPOSH" localSheetId="6">#REF!</definedName>
    <definedName name="EQUIPOSH">#REF!</definedName>
    <definedName name="equiposvs" localSheetId="4">#REF!</definedName>
    <definedName name="equiposvs" localSheetId="7">#REF!</definedName>
    <definedName name="equiposvs" localSheetId="8">#REF!</definedName>
    <definedName name="equiposvs" localSheetId="9">#REF!</definedName>
    <definedName name="equiposvs" localSheetId="10">#REF!</definedName>
    <definedName name="equiposvs" localSheetId="11">#REF!</definedName>
    <definedName name="equiposvs" localSheetId="12">#REF!</definedName>
    <definedName name="equiposvs" localSheetId="13">#REF!</definedName>
    <definedName name="equiposvs" localSheetId="14">#REF!</definedName>
    <definedName name="equiposvs" localSheetId="6">#REF!</definedName>
    <definedName name="equiposvs">#REF!</definedName>
    <definedName name="EquiposVVZ" localSheetId="4">#REF!</definedName>
    <definedName name="EquiposVVZ" localSheetId="7">#REF!</definedName>
    <definedName name="EquiposVVZ" localSheetId="8">#REF!</definedName>
    <definedName name="EquiposVVZ" localSheetId="9">#REF!</definedName>
    <definedName name="EquiposVVZ" localSheetId="10">#REF!</definedName>
    <definedName name="EquiposVVZ" localSheetId="11">#REF!</definedName>
    <definedName name="EquiposVVZ" localSheetId="12">#REF!</definedName>
    <definedName name="EquiposVVZ" localSheetId="13">#REF!</definedName>
    <definedName name="EquiposVVZ" localSheetId="14">#REF!</definedName>
    <definedName name="EquiposVVZ" localSheetId="6">#REF!</definedName>
    <definedName name="EquiposVVZ">#REF!</definedName>
    <definedName name="er" localSheetId="4">#REF!</definedName>
    <definedName name="er" localSheetId="7">#REF!</definedName>
    <definedName name="er" localSheetId="8">#REF!</definedName>
    <definedName name="er" localSheetId="9">#REF!</definedName>
    <definedName name="er" localSheetId="10">#REF!</definedName>
    <definedName name="er" localSheetId="11">#REF!</definedName>
    <definedName name="er" localSheetId="12">#REF!</definedName>
    <definedName name="er" localSheetId="13">#REF!</definedName>
    <definedName name="er" localSheetId="14">#REF!</definedName>
    <definedName name="er" localSheetId="6">#REF!</definedName>
    <definedName name="er">#REF!</definedName>
    <definedName name="es" localSheetId="4">#REF!</definedName>
    <definedName name="es" localSheetId="7">#REF!</definedName>
    <definedName name="es" localSheetId="8">#REF!</definedName>
    <definedName name="es" localSheetId="9">#REF!</definedName>
    <definedName name="es" localSheetId="10">#REF!</definedName>
    <definedName name="es" localSheetId="11">#REF!</definedName>
    <definedName name="es" localSheetId="12">#REF!</definedName>
    <definedName name="es" localSheetId="13">#REF!</definedName>
    <definedName name="es" localSheetId="14">#REF!</definedName>
    <definedName name="es" localSheetId="6">#REF!</definedName>
    <definedName name="es">#REF!</definedName>
    <definedName name="Estado_civil" localSheetId="4">#REF!</definedName>
    <definedName name="Estado_civil" localSheetId="7">#REF!</definedName>
    <definedName name="Estado_civil" localSheetId="8">#REF!</definedName>
    <definedName name="Estado_civil" localSheetId="9">#REF!</definedName>
    <definedName name="Estado_civil" localSheetId="10">#REF!</definedName>
    <definedName name="Estado_civil" localSheetId="11">#REF!</definedName>
    <definedName name="Estado_civil" localSheetId="12">#REF!</definedName>
    <definedName name="Estado_civil" localSheetId="13">#REF!</definedName>
    <definedName name="Estado_civil" localSheetId="14">#REF!</definedName>
    <definedName name="Estado_civil" localSheetId="6">#REF!</definedName>
    <definedName name="Estado_civil">#REF!</definedName>
    <definedName name="EXC_320" localSheetId="4">#REF!</definedName>
    <definedName name="EXC_320" localSheetId="7">#REF!</definedName>
    <definedName name="EXC_320" localSheetId="8">#REF!</definedName>
    <definedName name="EXC_320" localSheetId="9">#REF!</definedName>
    <definedName name="EXC_320" localSheetId="10">#REF!</definedName>
    <definedName name="EXC_320" localSheetId="11">#REF!</definedName>
    <definedName name="EXC_320" localSheetId="12">#REF!</definedName>
    <definedName name="EXC_320" localSheetId="13">#REF!</definedName>
    <definedName name="EXC_320" localSheetId="14">#REF!</definedName>
    <definedName name="EXC_320" localSheetId="6">#REF!</definedName>
    <definedName name="EXC_320">#REF!</definedName>
    <definedName name="exc_estr" localSheetId="4">#REF!</definedName>
    <definedName name="exc_estr" localSheetId="7">#REF!</definedName>
    <definedName name="exc_estr" localSheetId="8">#REF!</definedName>
    <definedName name="exc_estr" localSheetId="9">#REF!</definedName>
    <definedName name="exc_estr" localSheetId="10">#REF!</definedName>
    <definedName name="exc_estr" localSheetId="11">#REF!</definedName>
    <definedName name="exc_estr" localSheetId="12">#REF!</definedName>
    <definedName name="exc_estr" localSheetId="13">#REF!</definedName>
    <definedName name="exc_estr" localSheetId="14">#REF!</definedName>
    <definedName name="exc_estr" localSheetId="6">#REF!</definedName>
    <definedName name="exc_estr">#REF!</definedName>
    <definedName name="Excel_BuiltIn__FilterDatabase" localSheetId="4">#REF!</definedName>
    <definedName name="Excel_BuiltIn__FilterDatabase" localSheetId="7">#REF!</definedName>
    <definedName name="Excel_BuiltIn__FilterDatabase" localSheetId="8">#REF!</definedName>
    <definedName name="Excel_BuiltIn__FilterDatabase" localSheetId="9">#REF!</definedName>
    <definedName name="Excel_BuiltIn__FilterDatabase" localSheetId="10">#REF!</definedName>
    <definedName name="Excel_BuiltIn__FilterDatabase" localSheetId="11">#REF!</definedName>
    <definedName name="Excel_BuiltIn__FilterDatabase" localSheetId="12">#REF!</definedName>
    <definedName name="Excel_BuiltIn__FilterDatabase" localSheetId="13">#REF!</definedName>
    <definedName name="Excel_BuiltIn__FilterDatabase" localSheetId="14">#REF!</definedName>
    <definedName name="Excel_BuiltIn__FilterDatabase" localSheetId="6">#REF!</definedName>
    <definedName name="Excel_BuiltIn__FilterDatabase">#REF!</definedName>
    <definedName name="Excel_BuiltIn__FilterDatabase_1" localSheetId="4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 localSheetId="10">#REF!</definedName>
    <definedName name="Excel_BuiltIn__FilterDatabase_1" localSheetId="11">#REF!</definedName>
    <definedName name="Excel_BuiltIn__FilterDatabase_1" localSheetId="12">#REF!</definedName>
    <definedName name="Excel_BuiltIn__FilterDatabase_1" localSheetId="13">#REF!</definedName>
    <definedName name="Excel_BuiltIn__FilterDatabase_1" localSheetId="14">#REF!</definedName>
    <definedName name="Excel_BuiltIn__FilterDatabase_1" localSheetId="6">#REF!</definedName>
    <definedName name="Excel_BuiltIn__FilterDatabase_1">#REF!</definedName>
    <definedName name="Excel_BuiltIn_Print_Area" localSheetId="4">#REF!</definedName>
    <definedName name="Excel_BuiltIn_Print_Area" localSheetId="7">#REF!</definedName>
    <definedName name="Excel_BuiltIn_Print_Area" localSheetId="8">#REF!</definedName>
    <definedName name="Excel_BuiltIn_Print_Area" localSheetId="9">#REF!</definedName>
    <definedName name="Excel_BuiltIn_Print_Area" localSheetId="10">#REF!</definedName>
    <definedName name="Excel_BuiltIn_Print_Area" localSheetId="11">#REF!</definedName>
    <definedName name="Excel_BuiltIn_Print_Area" localSheetId="12">#REF!</definedName>
    <definedName name="Excel_BuiltIn_Print_Area" localSheetId="13">#REF!</definedName>
    <definedName name="Excel_BuiltIn_Print_Area" localSheetId="14">#REF!</definedName>
    <definedName name="Excel_BuiltIn_Print_Area" localSheetId="6">#REF!</definedName>
    <definedName name="Excel_BuiltIn_Print_Area">#REF!</definedName>
    <definedName name="Excel_BuiltIn_Print_Area_1">NA()</definedName>
    <definedName name="Excel_BuiltIn_Print_Area_1_1" localSheetId="4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12">#REF!</definedName>
    <definedName name="Excel_BuiltIn_Print_Area_1_1" localSheetId="13">#REF!</definedName>
    <definedName name="Excel_BuiltIn_Print_Area_1_1" localSheetId="14">#REF!</definedName>
    <definedName name="Excel_BuiltIn_Print_Area_1_1" localSheetId="6">#REF!</definedName>
    <definedName name="Excel_BuiltIn_Print_Area_1_1">#REF!</definedName>
    <definedName name="Excel_BuiltIn_Print_Area_1_1_1" localSheetId="4">#REF!</definedName>
    <definedName name="Excel_BuiltIn_Print_Area_1_1_1" localSheetId="7">#REF!</definedName>
    <definedName name="Excel_BuiltIn_Print_Area_1_1_1" localSheetId="8">#REF!</definedName>
    <definedName name="Excel_BuiltIn_Print_Area_1_1_1" localSheetId="9">#REF!</definedName>
    <definedName name="Excel_BuiltIn_Print_Area_1_1_1" localSheetId="10">#REF!</definedName>
    <definedName name="Excel_BuiltIn_Print_Area_1_1_1" localSheetId="11">#REF!</definedName>
    <definedName name="Excel_BuiltIn_Print_Area_1_1_1" localSheetId="12">#REF!</definedName>
    <definedName name="Excel_BuiltIn_Print_Area_1_1_1" localSheetId="13">#REF!</definedName>
    <definedName name="Excel_BuiltIn_Print_Area_1_1_1" localSheetId="14">#REF!</definedName>
    <definedName name="Excel_BuiltIn_Print_Area_1_1_1" localSheetId="6">#REF!</definedName>
    <definedName name="Excel_BuiltIn_Print_Area_1_1_1">#REF!</definedName>
    <definedName name="Excel_BuiltIn_Print_Area_1_1_1_1" localSheetId="4">#REF!</definedName>
    <definedName name="Excel_BuiltIn_Print_Area_1_1_1_1" localSheetId="7">#REF!</definedName>
    <definedName name="Excel_BuiltIn_Print_Area_1_1_1_1" localSheetId="8">#REF!</definedName>
    <definedName name="Excel_BuiltIn_Print_Area_1_1_1_1" localSheetId="9">#REF!</definedName>
    <definedName name="Excel_BuiltIn_Print_Area_1_1_1_1" localSheetId="10">#REF!</definedName>
    <definedName name="Excel_BuiltIn_Print_Area_1_1_1_1" localSheetId="11">#REF!</definedName>
    <definedName name="Excel_BuiltIn_Print_Area_1_1_1_1" localSheetId="12">#REF!</definedName>
    <definedName name="Excel_BuiltIn_Print_Area_1_1_1_1" localSheetId="13">#REF!</definedName>
    <definedName name="Excel_BuiltIn_Print_Area_1_1_1_1" localSheetId="14">#REF!</definedName>
    <definedName name="Excel_BuiltIn_Print_Area_1_1_1_1" localSheetId="6">#REF!</definedName>
    <definedName name="Excel_BuiltIn_Print_Area_1_1_1_1">#REF!</definedName>
    <definedName name="Excel_BuiltIn_Print_Area_1_1_1_1_1" localSheetId="4">#REF!</definedName>
    <definedName name="Excel_BuiltIn_Print_Area_1_1_1_1_1" localSheetId="7">#REF!</definedName>
    <definedName name="Excel_BuiltIn_Print_Area_1_1_1_1_1" localSheetId="8">#REF!</definedName>
    <definedName name="Excel_BuiltIn_Print_Area_1_1_1_1_1" localSheetId="9">#REF!</definedName>
    <definedName name="Excel_BuiltIn_Print_Area_1_1_1_1_1" localSheetId="10">#REF!</definedName>
    <definedName name="Excel_BuiltIn_Print_Area_1_1_1_1_1" localSheetId="11">#REF!</definedName>
    <definedName name="Excel_BuiltIn_Print_Area_1_1_1_1_1" localSheetId="12">#REF!</definedName>
    <definedName name="Excel_BuiltIn_Print_Area_1_1_1_1_1" localSheetId="13">#REF!</definedName>
    <definedName name="Excel_BuiltIn_Print_Area_1_1_1_1_1" localSheetId="14">#REF!</definedName>
    <definedName name="Excel_BuiltIn_Print_Area_1_1_1_1_1" localSheetId="6">#REF!</definedName>
    <definedName name="Excel_BuiltIn_Print_Area_1_1_1_1_1">#REF!</definedName>
    <definedName name="Excel_BuiltIn_Print_Area_1_1_1_1_1_1" localSheetId="4">#REF!</definedName>
    <definedName name="Excel_BuiltIn_Print_Area_1_1_1_1_1_1" localSheetId="7">#REF!</definedName>
    <definedName name="Excel_BuiltIn_Print_Area_1_1_1_1_1_1" localSheetId="8">#REF!</definedName>
    <definedName name="Excel_BuiltIn_Print_Area_1_1_1_1_1_1" localSheetId="9">#REF!</definedName>
    <definedName name="Excel_BuiltIn_Print_Area_1_1_1_1_1_1" localSheetId="10">#REF!</definedName>
    <definedName name="Excel_BuiltIn_Print_Area_1_1_1_1_1_1" localSheetId="11">#REF!</definedName>
    <definedName name="Excel_BuiltIn_Print_Area_1_1_1_1_1_1" localSheetId="12">#REF!</definedName>
    <definedName name="Excel_BuiltIn_Print_Area_1_1_1_1_1_1" localSheetId="13">#REF!</definedName>
    <definedName name="Excel_BuiltIn_Print_Area_1_1_1_1_1_1" localSheetId="14">#REF!</definedName>
    <definedName name="Excel_BuiltIn_Print_Area_1_1_1_1_1_1" localSheetId="6">#REF!</definedName>
    <definedName name="Excel_BuiltIn_Print_Area_1_1_1_1_1_1">#REF!</definedName>
    <definedName name="Excel_BuiltIn_Print_Area_10" localSheetId="4">#REF!</definedName>
    <definedName name="Excel_BuiltIn_Print_Area_10" localSheetId="7">#REF!</definedName>
    <definedName name="Excel_BuiltIn_Print_Area_10" localSheetId="8">#REF!</definedName>
    <definedName name="Excel_BuiltIn_Print_Area_10" localSheetId="9">#REF!</definedName>
    <definedName name="Excel_BuiltIn_Print_Area_10" localSheetId="10">#REF!</definedName>
    <definedName name="Excel_BuiltIn_Print_Area_10" localSheetId="11">#REF!</definedName>
    <definedName name="Excel_BuiltIn_Print_Area_10" localSheetId="12">#REF!</definedName>
    <definedName name="Excel_BuiltIn_Print_Area_10" localSheetId="13">#REF!</definedName>
    <definedName name="Excel_BuiltIn_Print_Area_10" localSheetId="14">#REF!</definedName>
    <definedName name="Excel_BuiltIn_Print_Area_10" localSheetId="6">#REF!</definedName>
    <definedName name="Excel_BuiltIn_Print_Area_10">#REF!</definedName>
    <definedName name="Excel_BuiltIn_Print_Area_11" localSheetId="4">#REF!</definedName>
    <definedName name="Excel_BuiltIn_Print_Area_11" localSheetId="7">#REF!</definedName>
    <definedName name="Excel_BuiltIn_Print_Area_11" localSheetId="8">#REF!</definedName>
    <definedName name="Excel_BuiltIn_Print_Area_11" localSheetId="9">#REF!</definedName>
    <definedName name="Excel_BuiltIn_Print_Area_11" localSheetId="10">#REF!</definedName>
    <definedName name="Excel_BuiltIn_Print_Area_11" localSheetId="11">#REF!</definedName>
    <definedName name="Excel_BuiltIn_Print_Area_11" localSheetId="12">#REF!</definedName>
    <definedName name="Excel_BuiltIn_Print_Area_11" localSheetId="13">#REF!</definedName>
    <definedName name="Excel_BuiltIn_Print_Area_11" localSheetId="14">#REF!</definedName>
    <definedName name="Excel_BuiltIn_Print_Area_11" localSheetId="6">#REF!</definedName>
    <definedName name="Excel_BuiltIn_Print_Area_11">#REF!</definedName>
    <definedName name="Excel_BuiltIn_Print_Area_2">NA()</definedName>
    <definedName name="Excel_BuiltIn_Print_Area_2_1" localSheetId="4">#REF!</definedName>
    <definedName name="Excel_BuiltIn_Print_Area_2_1" localSheetId="7">#REF!</definedName>
    <definedName name="Excel_BuiltIn_Print_Area_2_1" localSheetId="8">#REF!</definedName>
    <definedName name="Excel_BuiltIn_Print_Area_2_1" localSheetId="9">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13">#REF!</definedName>
    <definedName name="Excel_BuiltIn_Print_Area_2_1" localSheetId="14">#REF!</definedName>
    <definedName name="Excel_BuiltIn_Print_Area_2_1" localSheetId="6">#REF!</definedName>
    <definedName name="Excel_BuiltIn_Print_Area_2_1">#REF!</definedName>
    <definedName name="Excel_BuiltIn_Print_Area_3">NA()</definedName>
    <definedName name="Excel_BuiltIn_Print_Area_6_1_1" localSheetId="4">#REF!</definedName>
    <definedName name="Excel_BuiltIn_Print_Area_6_1_1" localSheetId="7">#REF!</definedName>
    <definedName name="Excel_BuiltIn_Print_Area_6_1_1" localSheetId="8">#REF!</definedName>
    <definedName name="Excel_BuiltIn_Print_Area_6_1_1" localSheetId="9">#REF!</definedName>
    <definedName name="Excel_BuiltIn_Print_Area_6_1_1" localSheetId="10">#REF!</definedName>
    <definedName name="Excel_BuiltIn_Print_Area_6_1_1" localSheetId="11">#REF!</definedName>
    <definedName name="Excel_BuiltIn_Print_Area_6_1_1" localSheetId="12">#REF!</definedName>
    <definedName name="Excel_BuiltIn_Print_Area_6_1_1" localSheetId="13">#REF!</definedName>
    <definedName name="Excel_BuiltIn_Print_Area_6_1_1" localSheetId="14">#REF!</definedName>
    <definedName name="Excel_BuiltIn_Print_Area_6_1_1" localSheetId="6">#REF!</definedName>
    <definedName name="Excel_BuiltIn_Print_Area_6_1_1">#REF!</definedName>
    <definedName name="Excel_BuiltIn_Print_Area_8_1" localSheetId="4">#REF!</definedName>
    <definedName name="Excel_BuiltIn_Print_Area_8_1" localSheetId="7">#REF!</definedName>
    <definedName name="Excel_BuiltIn_Print_Area_8_1" localSheetId="8">#REF!</definedName>
    <definedName name="Excel_BuiltIn_Print_Area_8_1" localSheetId="9">#REF!</definedName>
    <definedName name="Excel_BuiltIn_Print_Area_8_1" localSheetId="10">#REF!</definedName>
    <definedName name="Excel_BuiltIn_Print_Area_8_1" localSheetId="11">#REF!</definedName>
    <definedName name="Excel_BuiltIn_Print_Area_8_1" localSheetId="12">#REF!</definedName>
    <definedName name="Excel_BuiltIn_Print_Area_8_1" localSheetId="13">#REF!</definedName>
    <definedName name="Excel_BuiltIn_Print_Area_8_1" localSheetId="14">#REF!</definedName>
    <definedName name="Excel_BuiltIn_Print_Area_8_1" localSheetId="6">#REF!</definedName>
    <definedName name="Excel_BuiltIn_Print_Area_8_1">#REF!</definedName>
    <definedName name="Excel_BuiltIn_Print_Area_9_1" localSheetId="4">#REF!</definedName>
    <definedName name="Excel_BuiltIn_Print_Area_9_1" localSheetId="7">#REF!</definedName>
    <definedName name="Excel_BuiltIn_Print_Area_9_1" localSheetId="8">#REF!</definedName>
    <definedName name="Excel_BuiltIn_Print_Area_9_1" localSheetId="9">#REF!</definedName>
    <definedName name="Excel_BuiltIn_Print_Area_9_1" localSheetId="10">#REF!</definedName>
    <definedName name="Excel_BuiltIn_Print_Area_9_1" localSheetId="11">#REF!</definedName>
    <definedName name="Excel_BuiltIn_Print_Area_9_1" localSheetId="12">#REF!</definedName>
    <definedName name="Excel_BuiltIn_Print_Area_9_1" localSheetId="13">#REF!</definedName>
    <definedName name="Excel_BuiltIn_Print_Area_9_1" localSheetId="14">#REF!</definedName>
    <definedName name="Excel_BuiltIn_Print_Area_9_1" localSheetId="6">#REF!</definedName>
    <definedName name="Excel_BuiltIn_Print_Area_9_1">#REF!</definedName>
    <definedName name="Excel_BuiltIn_Print_Titles" localSheetId="4">#REF!</definedName>
    <definedName name="Excel_BuiltIn_Print_Titles" localSheetId="7">#REF!</definedName>
    <definedName name="Excel_BuiltIn_Print_Titles" localSheetId="8">#REF!</definedName>
    <definedName name="Excel_BuiltIn_Print_Titles" localSheetId="9">#REF!</definedName>
    <definedName name="Excel_BuiltIn_Print_Titles" localSheetId="10">#REF!</definedName>
    <definedName name="Excel_BuiltIn_Print_Titles" localSheetId="11">#REF!</definedName>
    <definedName name="Excel_BuiltIn_Print_Titles" localSheetId="12">#REF!</definedName>
    <definedName name="Excel_BuiltIn_Print_Titles" localSheetId="13">#REF!</definedName>
    <definedName name="Excel_BuiltIn_Print_Titles" localSheetId="14">#REF!</definedName>
    <definedName name="Excel_BuiltIn_Print_Titles" localSheetId="6">#REF!</definedName>
    <definedName name="Excel_BuiltIn_Print_Titles">#REF!</definedName>
    <definedName name="Excel_BuiltIn_Print_Titles_1">NA()</definedName>
    <definedName name="Excel_BuiltIn_Print_Titles_1_1">NA()</definedName>
    <definedName name="Excel_BuiltIn_Print_Titles_1_1_1" localSheetId="4">#REF!</definedName>
    <definedName name="Excel_BuiltIn_Print_Titles_1_1_1" localSheetId="7">#REF!</definedName>
    <definedName name="Excel_BuiltIn_Print_Titles_1_1_1" localSheetId="8">#REF!</definedName>
    <definedName name="Excel_BuiltIn_Print_Titles_1_1_1" localSheetId="9">#REF!</definedName>
    <definedName name="Excel_BuiltIn_Print_Titles_1_1_1" localSheetId="10">#REF!</definedName>
    <definedName name="Excel_BuiltIn_Print_Titles_1_1_1" localSheetId="11">#REF!</definedName>
    <definedName name="Excel_BuiltIn_Print_Titles_1_1_1" localSheetId="12">#REF!</definedName>
    <definedName name="Excel_BuiltIn_Print_Titles_1_1_1" localSheetId="13">#REF!</definedName>
    <definedName name="Excel_BuiltIn_Print_Titles_1_1_1" localSheetId="14">#REF!</definedName>
    <definedName name="Excel_BuiltIn_Print_Titles_1_1_1" localSheetId="6">#REF!</definedName>
    <definedName name="Excel_BuiltIn_Print_Titles_1_1_1">#REF!</definedName>
    <definedName name="Excel_BuiltIn_Print_Titles_1_1_1_1" localSheetId="4">#REF!</definedName>
    <definedName name="Excel_BuiltIn_Print_Titles_1_1_1_1" localSheetId="7">#REF!</definedName>
    <definedName name="Excel_BuiltIn_Print_Titles_1_1_1_1" localSheetId="8">#REF!</definedName>
    <definedName name="Excel_BuiltIn_Print_Titles_1_1_1_1" localSheetId="9">#REF!</definedName>
    <definedName name="Excel_BuiltIn_Print_Titles_1_1_1_1" localSheetId="10">#REF!</definedName>
    <definedName name="Excel_BuiltIn_Print_Titles_1_1_1_1" localSheetId="11">#REF!</definedName>
    <definedName name="Excel_BuiltIn_Print_Titles_1_1_1_1" localSheetId="12">#REF!</definedName>
    <definedName name="Excel_BuiltIn_Print_Titles_1_1_1_1" localSheetId="13">#REF!</definedName>
    <definedName name="Excel_BuiltIn_Print_Titles_1_1_1_1" localSheetId="14">#REF!</definedName>
    <definedName name="Excel_BuiltIn_Print_Titles_1_1_1_1" localSheetId="6">#REF!</definedName>
    <definedName name="Excel_BuiltIn_Print_Titles_1_1_1_1">#REF!</definedName>
    <definedName name="Excel_BuiltIn_Print_Titles_1_1_1_1_1" localSheetId="4">#REF!</definedName>
    <definedName name="Excel_BuiltIn_Print_Titles_1_1_1_1_1" localSheetId="7">#REF!</definedName>
    <definedName name="Excel_BuiltIn_Print_Titles_1_1_1_1_1" localSheetId="8">#REF!</definedName>
    <definedName name="Excel_BuiltIn_Print_Titles_1_1_1_1_1" localSheetId="9">#REF!</definedName>
    <definedName name="Excel_BuiltIn_Print_Titles_1_1_1_1_1" localSheetId="10">#REF!</definedName>
    <definedName name="Excel_BuiltIn_Print_Titles_1_1_1_1_1" localSheetId="11">#REF!</definedName>
    <definedName name="Excel_BuiltIn_Print_Titles_1_1_1_1_1" localSheetId="12">#REF!</definedName>
    <definedName name="Excel_BuiltIn_Print_Titles_1_1_1_1_1" localSheetId="13">#REF!</definedName>
    <definedName name="Excel_BuiltIn_Print_Titles_1_1_1_1_1" localSheetId="14">#REF!</definedName>
    <definedName name="Excel_BuiltIn_Print_Titles_1_1_1_1_1" localSheetId="6">#REF!</definedName>
    <definedName name="Excel_BuiltIn_Print_Titles_1_1_1_1_1">#REF!</definedName>
    <definedName name="Excel_BuiltIn_Print_Titles_11" localSheetId="4">#REF!</definedName>
    <definedName name="Excel_BuiltIn_Print_Titles_11" localSheetId="7">#REF!</definedName>
    <definedName name="Excel_BuiltIn_Print_Titles_11" localSheetId="8">#REF!</definedName>
    <definedName name="Excel_BuiltIn_Print_Titles_11" localSheetId="9">#REF!</definedName>
    <definedName name="Excel_BuiltIn_Print_Titles_11" localSheetId="10">#REF!</definedName>
    <definedName name="Excel_BuiltIn_Print_Titles_11" localSheetId="11">#REF!</definedName>
    <definedName name="Excel_BuiltIn_Print_Titles_11" localSheetId="12">#REF!</definedName>
    <definedName name="Excel_BuiltIn_Print_Titles_11" localSheetId="13">#REF!</definedName>
    <definedName name="Excel_BuiltIn_Print_Titles_11" localSheetId="14">#REF!</definedName>
    <definedName name="Excel_BuiltIn_Print_Titles_11" localSheetId="6">#REF!</definedName>
    <definedName name="Excel_BuiltIn_Print_Titles_11">#REF!</definedName>
    <definedName name="Excel_BuiltIn_Print_Titles_2">NA()</definedName>
    <definedName name="expl" localSheetId="4">#REF!</definedName>
    <definedName name="expl" localSheetId="7">#REF!</definedName>
    <definedName name="expl" localSheetId="8">#REF!</definedName>
    <definedName name="expl" localSheetId="9">#REF!</definedName>
    <definedName name="expl" localSheetId="10">#REF!</definedName>
    <definedName name="expl" localSheetId="11">#REF!</definedName>
    <definedName name="expl" localSheetId="12">#REF!</definedName>
    <definedName name="expl" localSheetId="13">#REF!</definedName>
    <definedName name="expl" localSheetId="14">#REF!</definedName>
    <definedName name="expl" localSheetId="6">#REF!</definedName>
    <definedName name="expl">#REF!</definedName>
    <definedName name="EXPLOTACION" localSheetId="4">#REF!</definedName>
    <definedName name="EXPLOTACION" localSheetId="7">#REF!</definedName>
    <definedName name="EXPLOTACION" localSheetId="8">#REF!</definedName>
    <definedName name="EXPLOTACION" localSheetId="9">#REF!</definedName>
    <definedName name="EXPLOTACION" localSheetId="10">#REF!</definedName>
    <definedName name="EXPLOTACION" localSheetId="11">#REF!</definedName>
    <definedName name="EXPLOTACION" localSheetId="12">#REF!</definedName>
    <definedName name="EXPLOTACION" localSheetId="13">#REF!</definedName>
    <definedName name="EXPLOTACION" localSheetId="14">#REF!</definedName>
    <definedName name="EXPLOTACION" localSheetId="6">#REF!</definedName>
    <definedName name="EXPLOTACION">#REF!</definedName>
    <definedName name="F_020" localSheetId="4">#REF!</definedName>
    <definedName name="F_020" localSheetId="7">#REF!</definedName>
    <definedName name="F_020" localSheetId="8">#REF!</definedName>
    <definedName name="F_020" localSheetId="9">#REF!</definedName>
    <definedName name="F_020" localSheetId="10">#REF!</definedName>
    <definedName name="F_020" localSheetId="11">#REF!</definedName>
    <definedName name="F_020" localSheetId="12">#REF!</definedName>
    <definedName name="F_020" localSheetId="13">#REF!</definedName>
    <definedName name="F_020" localSheetId="14">#REF!</definedName>
    <definedName name="F_020" localSheetId="6">#REF!</definedName>
    <definedName name="F_020">#REF!</definedName>
    <definedName name="F_030" localSheetId="4">#REF!</definedName>
    <definedName name="F_030" localSheetId="7">#REF!</definedName>
    <definedName name="F_030" localSheetId="8">#REF!</definedName>
    <definedName name="F_030" localSheetId="9">#REF!</definedName>
    <definedName name="F_030" localSheetId="10">#REF!</definedName>
    <definedName name="F_030" localSheetId="11">#REF!</definedName>
    <definedName name="F_030" localSheetId="12">#REF!</definedName>
    <definedName name="F_030" localSheetId="13">#REF!</definedName>
    <definedName name="F_030" localSheetId="14">#REF!</definedName>
    <definedName name="F_030" localSheetId="6">#REF!</definedName>
    <definedName name="F_030">#REF!</definedName>
    <definedName name="F_060" localSheetId="4">#REF!</definedName>
    <definedName name="F_060" localSheetId="7">#REF!</definedName>
    <definedName name="F_060" localSheetId="8">#REF!</definedName>
    <definedName name="F_060" localSheetId="9">#REF!</definedName>
    <definedName name="F_060" localSheetId="10">#REF!</definedName>
    <definedName name="F_060" localSheetId="11">#REF!</definedName>
    <definedName name="F_060" localSheetId="12">#REF!</definedName>
    <definedName name="F_060" localSheetId="13">#REF!</definedName>
    <definedName name="F_060" localSheetId="14">#REF!</definedName>
    <definedName name="F_060" localSheetId="6">#REF!</definedName>
    <definedName name="F_060">#REF!</definedName>
    <definedName name="F_080" localSheetId="4">#REF!</definedName>
    <definedName name="F_080" localSheetId="7">#REF!</definedName>
    <definedName name="F_080" localSheetId="8">#REF!</definedName>
    <definedName name="F_080" localSheetId="9">#REF!</definedName>
    <definedName name="F_080" localSheetId="10">#REF!</definedName>
    <definedName name="F_080" localSheetId="11">#REF!</definedName>
    <definedName name="F_080" localSheetId="12">#REF!</definedName>
    <definedName name="F_080" localSheetId="13">#REF!</definedName>
    <definedName name="F_080" localSheetId="14">#REF!</definedName>
    <definedName name="F_080" localSheetId="6">#REF!</definedName>
    <definedName name="F_080">#REF!</definedName>
    <definedName name="F_100" localSheetId="4">#REF!</definedName>
    <definedName name="F_100" localSheetId="7">#REF!</definedName>
    <definedName name="F_100" localSheetId="8">#REF!</definedName>
    <definedName name="F_100" localSheetId="9">#REF!</definedName>
    <definedName name="F_100" localSheetId="10">#REF!</definedName>
    <definedName name="F_100" localSheetId="11">#REF!</definedName>
    <definedName name="F_100" localSheetId="12">#REF!</definedName>
    <definedName name="F_100" localSheetId="13">#REF!</definedName>
    <definedName name="F_100" localSheetId="14">#REF!</definedName>
    <definedName name="F_100" localSheetId="6">#REF!</definedName>
    <definedName name="F_100">#REF!</definedName>
    <definedName name="F_120" localSheetId="4">#REF!</definedName>
    <definedName name="F_120" localSheetId="7">#REF!</definedName>
    <definedName name="F_120" localSheetId="8">#REF!</definedName>
    <definedName name="F_120" localSheetId="9">#REF!</definedName>
    <definedName name="F_120" localSheetId="10">#REF!</definedName>
    <definedName name="F_120" localSheetId="11">#REF!</definedName>
    <definedName name="F_120" localSheetId="12">#REF!</definedName>
    <definedName name="F_120" localSheetId="13">#REF!</definedName>
    <definedName name="F_120" localSheetId="14">#REF!</definedName>
    <definedName name="F_120" localSheetId="6">#REF!</definedName>
    <definedName name="F_120">#REF!</definedName>
    <definedName name="F_150" localSheetId="4">#REF!</definedName>
    <definedName name="F_150" localSheetId="7">#REF!</definedName>
    <definedName name="F_150" localSheetId="8">#REF!</definedName>
    <definedName name="F_150" localSheetId="9">#REF!</definedName>
    <definedName name="F_150" localSheetId="10">#REF!</definedName>
    <definedName name="F_150" localSheetId="11">#REF!</definedName>
    <definedName name="F_150" localSheetId="12">#REF!</definedName>
    <definedName name="F_150" localSheetId="13">#REF!</definedName>
    <definedName name="F_150" localSheetId="14">#REF!</definedName>
    <definedName name="F_150" localSheetId="6">#REF!</definedName>
    <definedName name="F_150">#REF!</definedName>
    <definedName name="F_ARENA" localSheetId="4">#REF!</definedName>
    <definedName name="F_ARENA" localSheetId="7">#REF!</definedName>
    <definedName name="F_ARENA" localSheetId="8">#REF!</definedName>
    <definedName name="F_ARENA" localSheetId="9">#REF!</definedName>
    <definedName name="F_ARENA" localSheetId="10">#REF!</definedName>
    <definedName name="F_ARENA" localSheetId="11">#REF!</definedName>
    <definedName name="F_ARENA" localSheetId="12">#REF!</definedName>
    <definedName name="F_ARENA" localSheetId="13">#REF!</definedName>
    <definedName name="F_ARENA" localSheetId="14">#REF!</definedName>
    <definedName name="F_ARENA" localSheetId="6">#REF!</definedName>
    <definedName name="F_ARENA">#REF!</definedName>
    <definedName name="f_arena_C1" localSheetId="4">#REF!</definedName>
    <definedName name="f_arena_C1" localSheetId="7">#REF!</definedName>
    <definedName name="f_arena_C1" localSheetId="8">#REF!</definedName>
    <definedName name="f_arena_C1" localSheetId="9">#REF!</definedName>
    <definedName name="f_arena_C1" localSheetId="10">#REF!</definedName>
    <definedName name="f_arena_C1" localSheetId="11">#REF!</definedName>
    <definedName name="f_arena_C1" localSheetId="12">#REF!</definedName>
    <definedName name="f_arena_C1" localSheetId="13">#REF!</definedName>
    <definedName name="f_arena_C1" localSheetId="14">#REF!</definedName>
    <definedName name="f_arena_C1" localSheetId="6">#REF!</definedName>
    <definedName name="f_arena_C1">#REF!</definedName>
    <definedName name="f_cem_C1" localSheetId="4">#REF!</definedName>
    <definedName name="f_cem_C1" localSheetId="7">#REF!</definedName>
    <definedName name="f_cem_C1" localSheetId="8">#REF!</definedName>
    <definedName name="f_cem_C1" localSheetId="9">#REF!</definedName>
    <definedName name="f_cem_C1" localSheetId="10">#REF!</definedName>
    <definedName name="f_cem_C1" localSheetId="11">#REF!</definedName>
    <definedName name="f_cem_C1" localSheetId="12">#REF!</definedName>
    <definedName name="f_cem_C1" localSheetId="13">#REF!</definedName>
    <definedName name="f_cem_C1" localSheetId="14">#REF!</definedName>
    <definedName name="f_cem_C1" localSheetId="6">#REF!</definedName>
    <definedName name="f_cem_C1">#REF!</definedName>
    <definedName name="F_CEMENTO" localSheetId="4">#REF!</definedName>
    <definedName name="F_CEMENTO" localSheetId="7">#REF!</definedName>
    <definedName name="F_CEMENTO" localSheetId="8">#REF!</definedName>
    <definedName name="F_CEMENTO" localSheetId="9">#REF!</definedName>
    <definedName name="F_CEMENTO" localSheetId="10">#REF!</definedName>
    <definedName name="F_CEMENTO" localSheetId="11">#REF!</definedName>
    <definedName name="F_CEMENTO" localSheetId="12">#REF!</definedName>
    <definedName name="F_CEMENTO" localSheetId="13">#REF!</definedName>
    <definedName name="F_CEMENTO" localSheetId="14">#REF!</definedName>
    <definedName name="F_CEMENTO" localSheetId="6">#REF!</definedName>
    <definedName name="F_CEMENTO">#REF!</definedName>
    <definedName name="F_D" localSheetId="4">#REF!</definedName>
    <definedName name="F_D" localSheetId="7">#REF!</definedName>
    <definedName name="F_D" localSheetId="8">#REF!</definedName>
    <definedName name="F_D" localSheetId="9">#REF!</definedName>
    <definedName name="F_D" localSheetId="10">#REF!</definedName>
    <definedName name="F_D" localSheetId="11">#REF!</definedName>
    <definedName name="F_D" localSheetId="12">#REF!</definedName>
    <definedName name="F_D" localSheetId="13">#REF!</definedName>
    <definedName name="F_D" localSheetId="14">#REF!</definedName>
    <definedName name="F_D" localSheetId="6">#REF!</definedName>
    <definedName name="F_D">#REF!</definedName>
    <definedName name="F_E" localSheetId="4">#REF!</definedName>
    <definedName name="F_E" localSheetId="7">#REF!</definedName>
    <definedName name="F_E" localSheetId="8">#REF!</definedName>
    <definedName name="F_E" localSheetId="9">#REF!</definedName>
    <definedName name="F_E" localSheetId="10">#REF!</definedName>
    <definedName name="F_E" localSheetId="11">#REF!</definedName>
    <definedName name="F_E" localSheetId="12">#REF!</definedName>
    <definedName name="F_E" localSheetId="13">#REF!</definedName>
    <definedName name="F_E" localSheetId="14">#REF!</definedName>
    <definedName name="F_E" localSheetId="6">#REF!</definedName>
    <definedName name="F_E">#REF!</definedName>
    <definedName name="F_G" localSheetId="4">#REF!</definedName>
    <definedName name="F_G" localSheetId="7">#REF!</definedName>
    <definedName name="F_G" localSheetId="8">#REF!</definedName>
    <definedName name="F_G" localSheetId="9">#REF!</definedName>
    <definedName name="F_G" localSheetId="10">#REF!</definedName>
    <definedName name="F_G" localSheetId="11">#REF!</definedName>
    <definedName name="F_G" localSheetId="12">#REF!</definedName>
    <definedName name="F_G" localSheetId="13">#REF!</definedName>
    <definedName name="F_G" localSheetId="14">#REF!</definedName>
    <definedName name="F_G" localSheetId="6">#REF!</definedName>
    <definedName name="F_G">#REF!</definedName>
    <definedName name="F_L" localSheetId="4">#REF!</definedName>
    <definedName name="F_L" localSheetId="7">#REF!</definedName>
    <definedName name="F_L" localSheetId="8">#REF!</definedName>
    <definedName name="F_L" localSheetId="9">#REF!</definedName>
    <definedName name="F_L" localSheetId="10">#REF!</definedName>
    <definedName name="F_L" localSheetId="11">#REF!</definedName>
    <definedName name="F_L" localSheetId="12">#REF!</definedName>
    <definedName name="F_L" localSheetId="13">#REF!</definedName>
    <definedName name="F_L" localSheetId="14">#REF!</definedName>
    <definedName name="F_L" localSheetId="6">#REF!</definedName>
    <definedName name="F_L">#REF!</definedName>
    <definedName name="F_M" localSheetId="4">#REF!</definedName>
    <definedName name="F_M" localSheetId="7">#REF!</definedName>
    <definedName name="F_M" localSheetId="8">#REF!</definedName>
    <definedName name="F_M" localSheetId="9">#REF!</definedName>
    <definedName name="F_M" localSheetId="10">#REF!</definedName>
    <definedName name="F_M" localSheetId="11">#REF!</definedName>
    <definedName name="F_M" localSheetId="12">#REF!</definedName>
    <definedName name="F_M" localSheetId="13">#REF!</definedName>
    <definedName name="F_M" localSheetId="14">#REF!</definedName>
    <definedName name="F_M" localSheetId="6">#REF!</definedName>
    <definedName name="F_M">#REF!</definedName>
    <definedName name="f_trit_C1" localSheetId="4">#REF!</definedName>
    <definedName name="f_trit_C1" localSheetId="7">#REF!</definedName>
    <definedName name="f_trit_C1" localSheetId="8">#REF!</definedName>
    <definedName name="f_trit_C1" localSheetId="9">#REF!</definedName>
    <definedName name="f_trit_C1" localSheetId="10">#REF!</definedName>
    <definedName name="f_trit_C1" localSheetId="11">#REF!</definedName>
    <definedName name="f_trit_C1" localSheetId="12">#REF!</definedName>
    <definedName name="f_trit_C1" localSheetId="13">#REF!</definedName>
    <definedName name="f_trit_C1" localSheetId="14">#REF!</definedName>
    <definedName name="f_trit_C1" localSheetId="6">#REF!</definedName>
    <definedName name="f_trit_C1">#REF!</definedName>
    <definedName name="F_TRITURADA" localSheetId="4">#REF!</definedName>
    <definedName name="F_TRITURADA" localSheetId="7">#REF!</definedName>
    <definedName name="F_TRITURADA" localSheetId="8">#REF!</definedName>
    <definedName name="F_TRITURADA" localSheetId="9">#REF!</definedName>
    <definedName name="F_TRITURADA" localSheetId="10">#REF!</definedName>
    <definedName name="F_TRITURADA" localSheetId="11">#REF!</definedName>
    <definedName name="F_TRITURADA" localSheetId="12">#REF!</definedName>
    <definedName name="F_TRITURADA" localSheetId="13">#REF!</definedName>
    <definedName name="F_TRITURADA" localSheetId="14">#REF!</definedName>
    <definedName name="F_TRITURADA" localSheetId="6">#REF!</definedName>
    <definedName name="F_TRITURADA">#REF!</definedName>
    <definedName name="f_var_C1" localSheetId="4">#REF!</definedName>
    <definedName name="f_var_C1" localSheetId="7">#REF!</definedName>
    <definedName name="f_var_C1" localSheetId="8">#REF!</definedName>
    <definedName name="f_var_C1" localSheetId="9">#REF!</definedName>
    <definedName name="f_var_C1" localSheetId="10">#REF!</definedName>
    <definedName name="f_var_C1" localSheetId="11">#REF!</definedName>
    <definedName name="f_var_C1" localSheetId="12">#REF!</definedName>
    <definedName name="f_var_C1" localSheetId="13">#REF!</definedName>
    <definedName name="f_var_C1" localSheetId="14">#REF!</definedName>
    <definedName name="f_var_C1" localSheetId="6">#REF!</definedName>
    <definedName name="f_var_C1">#REF!</definedName>
    <definedName name="FACTOR" localSheetId="4">#REF!</definedName>
    <definedName name="FACTOR" localSheetId="7">#REF!</definedName>
    <definedName name="FACTOR" localSheetId="8">#REF!</definedName>
    <definedName name="FACTOR" localSheetId="9">#REF!</definedName>
    <definedName name="FACTOR" localSheetId="10">#REF!</definedName>
    <definedName name="FACTOR" localSheetId="11">#REF!</definedName>
    <definedName name="FACTOR" localSheetId="12">#REF!</definedName>
    <definedName name="FACTOR" localSheetId="13">#REF!</definedName>
    <definedName name="FACTOR" localSheetId="14">#REF!</definedName>
    <definedName name="FACTOR" localSheetId="6">#REF!</definedName>
    <definedName name="FACTOR">#REF!</definedName>
    <definedName name="facut" localSheetId="4">#REF!</definedName>
    <definedName name="facut" localSheetId="7">#REF!</definedName>
    <definedName name="facut" localSheetId="8">#REF!</definedName>
    <definedName name="facut" localSheetId="9">#REF!</definedName>
    <definedName name="facut" localSheetId="10">#REF!</definedName>
    <definedName name="facut" localSheetId="11">#REF!</definedName>
    <definedName name="facut" localSheetId="12">#REF!</definedName>
    <definedName name="facut" localSheetId="13">#REF!</definedName>
    <definedName name="facut" localSheetId="14">#REF!</definedName>
    <definedName name="facut" localSheetId="6">#REF!</definedName>
    <definedName name="facut">#REF!</definedName>
    <definedName name="fck180_" localSheetId="4">#REF!</definedName>
    <definedName name="fck180_" localSheetId="7">#REF!</definedName>
    <definedName name="fck180_" localSheetId="8">#REF!</definedName>
    <definedName name="fck180_" localSheetId="9">#REF!</definedName>
    <definedName name="fck180_" localSheetId="10">#REF!</definedName>
    <definedName name="fck180_" localSheetId="11">#REF!</definedName>
    <definedName name="fck180_" localSheetId="12">#REF!</definedName>
    <definedName name="fck180_" localSheetId="13">#REF!</definedName>
    <definedName name="fck180_" localSheetId="14">#REF!</definedName>
    <definedName name="fck180_" localSheetId="6">#REF!</definedName>
    <definedName name="fck180_">#REF!</definedName>
    <definedName name="FE" localSheetId="4">#REF!</definedName>
    <definedName name="FE" localSheetId="7">#REF!</definedName>
    <definedName name="FE" localSheetId="8">#REF!</definedName>
    <definedName name="FE" localSheetId="9">#REF!</definedName>
    <definedName name="FE" localSheetId="10">#REF!</definedName>
    <definedName name="FE" localSheetId="11">#REF!</definedName>
    <definedName name="FE" localSheetId="12">#REF!</definedName>
    <definedName name="FE" localSheetId="13">#REF!</definedName>
    <definedName name="FE" localSheetId="14">#REF!</definedName>
    <definedName name="FE" localSheetId="6">#REF!</definedName>
    <definedName name="FE">#REF!</definedName>
    <definedName name="fec" localSheetId="4">#REF!</definedName>
    <definedName name="fec" localSheetId="7">#REF!</definedName>
    <definedName name="fec" localSheetId="8">#REF!</definedName>
    <definedName name="fec" localSheetId="9">#REF!</definedName>
    <definedName name="fec" localSheetId="10">#REF!</definedName>
    <definedName name="fec" localSheetId="11">#REF!</definedName>
    <definedName name="fec" localSheetId="12">#REF!</definedName>
    <definedName name="fec" localSheetId="13">#REF!</definedName>
    <definedName name="fec" localSheetId="14">#REF!</definedName>
    <definedName name="fec" localSheetId="6">#REF!</definedName>
    <definedName name="fec">#REF!</definedName>
    <definedName name="fec_cont" localSheetId="4">#REF!</definedName>
    <definedName name="fec_cont" localSheetId="7">#REF!</definedName>
    <definedName name="fec_cont" localSheetId="8">#REF!</definedName>
    <definedName name="fec_cont" localSheetId="9">#REF!</definedName>
    <definedName name="fec_cont" localSheetId="10">#REF!</definedName>
    <definedName name="fec_cont" localSheetId="11">#REF!</definedName>
    <definedName name="fec_cont" localSheetId="12">#REF!</definedName>
    <definedName name="fec_cont" localSheetId="13">#REF!</definedName>
    <definedName name="fec_cont" localSheetId="14">#REF!</definedName>
    <definedName name="fec_cont" localSheetId="6">#REF!</definedName>
    <definedName name="fec_cont">#REF!</definedName>
    <definedName name="feccer" localSheetId="4">#REF!</definedName>
    <definedName name="feccer" localSheetId="7">#REF!</definedName>
    <definedName name="feccer" localSheetId="8">#REF!</definedName>
    <definedName name="feccer" localSheetId="9">#REF!</definedName>
    <definedName name="feccer" localSheetId="10">#REF!</definedName>
    <definedName name="feccer" localSheetId="11">#REF!</definedName>
    <definedName name="feccer" localSheetId="12">#REF!</definedName>
    <definedName name="feccer" localSheetId="13">#REF!</definedName>
    <definedName name="feccer" localSheetId="14">#REF!</definedName>
    <definedName name="feccer" localSheetId="6">#REF!</definedName>
    <definedName name="feccer">#REF!</definedName>
    <definedName name="Fecha" localSheetId="4">#REF!</definedName>
    <definedName name="Fecha" localSheetId="7">#REF!</definedName>
    <definedName name="Fecha" localSheetId="8">#REF!</definedName>
    <definedName name="Fecha" localSheetId="9">#REF!</definedName>
    <definedName name="Fecha" localSheetId="10">#REF!</definedName>
    <definedName name="Fecha" localSheetId="11">#REF!</definedName>
    <definedName name="Fecha" localSheetId="12">#REF!</definedName>
    <definedName name="Fecha" localSheetId="13">#REF!</definedName>
    <definedName name="Fecha" localSheetId="14">#REF!</definedName>
    <definedName name="Fecha" localSheetId="6">#REF!</definedName>
    <definedName name="Fecha">#REF!</definedName>
    <definedName name="ff" localSheetId="4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6">#REF!</definedName>
    <definedName name="ff">#REF!</definedName>
    <definedName name="ffff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fffffff" localSheetId="4">#REF!</definedName>
    <definedName name="fffffff" localSheetId="7">#REF!</definedName>
    <definedName name="fffffff" localSheetId="8">#REF!</definedName>
    <definedName name="fffffff" localSheetId="9">#REF!</definedName>
    <definedName name="fffffff" localSheetId="10">#REF!</definedName>
    <definedName name="fffffff" localSheetId="11">#REF!</definedName>
    <definedName name="fffffff" localSheetId="12">#REF!</definedName>
    <definedName name="fffffff" localSheetId="13">#REF!</definedName>
    <definedName name="fffffff" localSheetId="14">#REF!</definedName>
    <definedName name="fffffff" localSheetId="6">#REF!</definedName>
    <definedName name="fffffff">#REF!</definedName>
    <definedName name="fgtg" localSheetId="4" hidden="1">#REF!</definedName>
    <definedName name="fgtg" localSheetId="7" hidden="1">#REF!</definedName>
    <definedName name="fgtg" localSheetId="8" hidden="1">#REF!</definedName>
    <definedName name="fgtg" localSheetId="9" hidden="1">#REF!</definedName>
    <definedName name="fgtg" localSheetId="10" hidden="1">#REF!</definedName>
    <definedName name="fgtg" localSheetId="11" hidden="1">#REF!</definedName>
    <definedName name="fgtg" localSheetId="12" hidden="1">#REF!</definedName>
    <definedName name="fgtg" localSheetId="13" hidden="1">#REF!</definedName>
    <definedName name="fgtg" localSheetId="14" hidden="1">#REF!</definedName>
    <definedName name="fgtg" localSheetId="6" hidden="1">#REF!</definedName>
    <definedName name="fgtg" hidden="1">#REF!</definedName>
    <definedName name="filler" localSheetId="4">#REF!</definedName>
    <definedName name="filler" localSheetId="7">#REF!</definedName>
    <definedName name="filler" localSheetId="8">#REF!</definedName>
    <definedName name="filler" localSheetId="9">#REF!</definedName>
    <definedName name="filler" localSheetId="10">#REF!</definedName>
    <definedName name="filler" localSheetId="11">#REF!</definedName>
    <definedName name="filler" localSheetId="12">#REF!</definedName>
    <definedName name="filler" localSheetId="13">#REF!</definedName>
    <definedName name="filler" localSheetId="14">#REF!</definedName>
    <definedName name="filler" localSheetId="6">#REF!</definedName>
    <definedName name="filler">#REF!</definedName>
    <definedName name="FILLER_F" localSheetId="4">#REF!</definedName>
    <definedName name="FILLER_F" localSheetId="7">#REF!</definedName>
    <definedName name="FILLER_F" localSheetId="8">#REF!</definedName>
    <definedName name="FILLER_F" localSheetId="9">#REF!</definedName>
    <definedName name="FILLER_F" localSheetId="10">#REF!</definedName>
    <definedName name="FILLER_F" localSheetId="11">#REF!</definedName>
    <definedName name="FILLER_F" localSheetId="12">#REF!</definedName>
    <definedName name="FILLER_F" localSheetId="13">#REF!</definedName>
    <definedName name="FILLER_F" localSheetId="14">#REF!</definedName>
    <definedName name="FILLER_F" localSheetId="6">#REF!</definedName>
    <definedName name="FILLER_F">#REF!</definedName>
    <definedName name="FILLER_P" localSheetId="4">#REF!</definedName>
    <definedName name="FILLER_P" localSheetId="7">#REF!</definedName>
    <definedName name="FILLER_P" localSheetId="8">#REF!</definedName>
    <definedName name="FILLER_P" localSheetId="9">#REF!</definedName>
    <definedName name="FILLER_P" localSheetId="10">#REF!</definedName>
    <definedName name="FILLER_P" localSheetId="11">#REF!</definedName>
    <definedName name="FILLER_P" localSheetId="12">#REF!</definedName>
    <definedName name="FILLER_P" localSheetId="13">#REF!</definedName>
    <definedName name="FILLER_P" localSheetId="14">#REF!</definedName>
    <definedName name="FILLER_P" localSheetId="6">#REF!</definedName>
    <definedName name="FILLER_P">#REF!</definedName>
    <definedName name="fillerg" localSheetId="4">#REF!</definedName>
    <definedName name="fillerg" localSheetId="7">#REF!</definedName>
    <definedName name="fillerg" localSheetId="8">#REF!</definedName>
    <definedName name="fillerg" localSheetId="9">#REF!</definedName>
    <definedName name="fillerg" localSheetId="10">#REF!</definedName>
    <definedName name="fillerg" localSheetId="11">#REF!</definedName>
    <definedName name="fillerg" localSheetId="12">#REF!</definedName>
    <definedName name="fillerg" localSheetId="13">#REF!</definedName>
    <definedName name="fillerg" localSheetId="14">#REF!</definedName>
    <definedName name="fillerg" localSheetId="6">#REF!</definedName>
    <definedName name="fillerg">#REF!</definedName>
    <definedName name="FIMAGRO" localSheetId="7">#REF!</definedName>
    <definedName name="FIMAGRO" localSheetId="8">#REF!</definedName>
    <definedName name="FIMAGRO" localSheetId="9">#REF!</definedName>
    <definedName name="FIMAGRO" localSheetId="10">#REF!</definedName>
    <definedName name="FIMAGRO" localSheetId="11">#REF!</definedName>
    <definedName name="FIMAGRO" localSheetId="12">#REF!</definedName>
    <definedName name="FIMAGRO" localSheetId="13">#REF!</definedName>
    <definedName name="FIMAGRO" localSheetId="14">#REF!</definedName>
    <definedName name="FIMAGRO">#REF!</definedName>
    <definedName name="FIMAGRO1" localSheetId="7">#REF!</definedName>
    <definedName name="FIMAGRO1" localSheetId="8">#REF!</definedName>
    <definedName name="FIMAGRO1" localSheetId="9">#REF!</definedName>
    <definedName name="FIMAGRO1" localSheetId="10">#REF!</definedName>
    <definedName name="FIMAGRO1" localSheetId="11">#REF!</definedName>
    <definedName name="FIMAGRO1" localSheetId="12">#REF!</definedName>
    <definedName name="FIMAGRO1" localSheetId="13">#REF!</definedName>
    <definedName name="FIMAGRO1" localSheetId="14">#REF!</definedName>
    <definedName name="FIMAGRO1">#REF!</definedName>
    <definedName name="FIMAGRO3" localSheetId="7">#REF!</definedName>
    <definedName name="FIMAGRO3" localSheetId="8">#REF!</definedName>
    <definedName name="FIMAGRO3" localSheetId="9">#REF!</definedName>
    <definedName name="FIMAGRO3" localSheetId="10">#REF!</definedName>
    <definedName name="FIMAGRO3" localSheetId="11">#REF!</definedName>
    <definedName name="FIMAGRO3" localSheetId="12">#REF!</definedName>
    <definedName name="FIMAGRO3" localSheetId="13">#REF!</definedName>
    <definedName name="FIMAGRO3" localSheetId="14">#REF!</definedName>
    <definedName name="FIMAGRO3">#REF!</definedName>
    <definedName name="FIMAGRO4" localSheetId="7">#REF!</definedName>
    <definedName name="FIMAGRO4" localSheetId="8">#REF!</definedName>
    <definedName name="FIMAGRO4" localSheetId="9">#REF!</definedName>
    <definedName name="FIMAGRO4" localSheetId="10">#REF!</definedName>
    <definedName name="FIMAGRO4" localSheetId="11">#REF!</definedName>
    <definedName name="FIMAGRO4" localSheetId="12">#REF!</definedName>
    <definedName name="FIMAGRO4" localSheetId="13">#REF!</definedName>
    <definedName name="FIMAGRO4" localSheetId="14">#REF!</definedName>
    <definedName name="FIMAGRO4">#REF!</definedName>
    <definedName name="FINANCIAMIENTODEBONOS" localSheetId="7">#REF!</definedName>
    <definedName name="FINANCIAMIENTODEBONOS" localSheetId="8">#REF!</definedName>
    <definedName name="FINANCIAMIENTODEBONOS" localSheetId="9">#REF!</definedName>
    <definedName name="FINANCIAMIENTODEBONOS" localSheetId="10">#REF!</definedName>
    <definedName name="FINANCIAMIENTODEBONOS" localSheetId="11">#REF!</definedName>
    <definedName name="FINANCIAMIENTODEBONOS" localSheetId="12">#REF!</definedName>
    <definedName name="FINANCIAMIENTODEBONOS" localSheetId="13">#REF!</definedName>
    <definedName name="FINANCIAMIENTODEBONOS" localSheetId="14">#REF!</definedName>
    <definedName name="FINANCIAMIENTODEBONOS">#REF!</definedName>
    <definedName name="FIRMA" localSheetId="4">#REF!</definedName>
    <definedName name="FIRMA" localSheetId="7">#REF!</definedName>
    <definedName name="FIRMA" localSheetId="8">#REF!</definedName>
    <definedName name="FIRMA" localSheetId="9">#REF!</definedName>
    <definedName name="FIRMA" localSheetId="10">#REF!</definedName>
    <definedName name="FIRMA" localSheetId="11">#REF!</definedName>
    <definedName name="FIRMA" localSheetId="12">#REF!</definedName>
    <definedName name="FIRMA" localSheetId="13">#REF!</definedName>
    <definedName name="FIRMA" localSheetId="14">#REF!</definedName>
    <definedName name="FIRMA" localSheetId="6">#REF!</definedName>
    <definedName name="FIRMA">#REF!</definedName>
    <definedName name="fisc" localSheetId="4">#REF!</definedName>
    <definedName name="fisc" localSheetId="7">#REF!</definedName>
    <definedName name="fisc" localSheetId="8">#REF!</definedName>
    <definedName name="fisc" localSheetId="9">#REF!</definedName>
    <definedName name="fisc" localSheetId="10">#REF!</definedName>
    <definedName name="fisc" localSheetId="11">#REF!</definedName>
    <definedName name="fisc" localSheetId="12">#REF!</definedName>
    <definedName name="fisc" localSheetId="13">#REF!</definedName>
    <definedName name="fisc" localSheetId="14">#REF!</definedName>
    <definedName name="fisc" localSheetId="6">#REF!</definedName>
    <definedName name="fisc">#REF!</definedName>
    <definedName name="Fiscalizacion" localSheetId="4">#REF!</definedName>
    <definedName name="Fiscalizacion" localSheetId="7">#REF!</definedName>
    <definedName name="Fiscalizacion" localSheetId="8">#REF!</definedName>
    <definedName name="Fiscalizacion" localSheetId="9">#REF!</definedName>
    <definedName name="Fiscalizacion" localSheetId="10">#REF!</definedName>
    <definedName name="Fiscalizacion" localSheetId="11">#REF!</definedName>
    <definedName name="Fiscalizacion" localSheetId="12">#REF!</definedName>
    <definedName name="Fiscalizacion" localSheetId="13">#REF!</definedName>
    <definedName name="Fiscalizacion" localSheetId="14">#REF!</definedName>
    <definedName name="Fiscalizacion" localSheetId="6">#REF!</definedName>
    <definedName name="Fiscalizacion">#REF!</definedName>
    <definedName name="fl" localSheetId="4">#REF!</definedName>
    <definedName name="fl" localSheetId="7">#REF!</definedName>
    <definedName name="fl" localSheetId="8">#REF!</definedName>
    <definedName name="fl" localSheetId="9">#REF!</definedName>
    <definedName name="fl" localSheetId="10">#REF!</definedName>
    <definedName name="fl" localSheetId="11">#REF!</definedName>
    <definedName name="fl" localSheetId="12">#REF!</definedName>
    <definedName name="fl" localSheetId="13">#REF!</definedName>
    <definedName name="fl" localSheetId="14">#REF!</definedName>
    <definedName name="fl" localSheetId="6">#REF!</definedName>
    <definedName name="fl">#REF!</definedName>
    <definedName name="Fle_Cod" localSheetId="4">#REF!</definedName>
    <definedName name="Fle_Cod" localSheetId="7">#REF!</definedName>
    <definedName name="Fle_Cod" localSheetId="8">#REF!</definedName>
    <definedName name="Fle_Cod" localSheetId="9">#REF!</definedName>
    <definedName name="Fle_Cod" localSheetId="10">#REF!</definedName>
    <definedName name="Fle_Cod" localSheetId="11">#REF!</definedName>
    <definedName name="Fle_Cod" localSheetId="12">#REF!</definedName>
    <definedName name="Fle_Cod" localSheetId="13">#REF!</definedName>
    <definedName name="Fle_Cod" localSheetId="14">#REF!</definedName>
    <definedName name="Fle_Cod" localSheetId="6">#REF!</definedName>
    <definedName name="Fle_Cod">#REF!</definedName>
    <definedName name="Fle_Pad" localSheetId="4">#REF!</definedName>
    <definedName name="Fle_Pad" localSheetId="7">#REF!</definedName>
    <definedName name="Fle_Pad" localSheetId="8">#REF!</definedName>
    <definedName name="Fle_Pad" localSheetId="9">#REF!</definedName>
    <definedName name="Fle_Pad" localSheetId="10">#REF!</definedName>
    <definedName name="Fle_Pad" localSheetId="11">#REF!</definedName>
    <definedName name="Fle_Pad" localSheetId="12">#REF!</definedName>
    <definedName name="Fle_Pad" localSheetId="13">#REF!</definedName>
    <definedName name="Fle_Pad" localSheetId="14">#REF!</definedName>
    <definedName name="Fle_Pad" localSheetId="6">#REF!</definedName>
    <definedName name="Fle_Pad">#REF!</definedName>
    <definedName name="Fle_Pre" localSheetId="4">#REF!</definedName>
    <definedName name="Fle_Pre" localSheetId="7">#REF!</definedName>
    <definedName name="Fle_Pre" localSheetId="8">#REF!</definedName>
    <definedName name="Fle_Pre" localSheetId="9">#REF!</definedName>
    <definedName name="Fle_Pre" localSheetId="10">#REF!</definedName>
    <definedName name="Fle_Pre" localSheetId="11">#REF!</definedName>
    <definedName name="Fle_Pre" localSheetId="12">#REF!</definedName>
    <definedName name="Fle_Pre" localSheetId="13">#REF!</definedName>
    <definedName name="Fle_Pre" localSheetId="14">#REF!</definedName>
    <definedName name="Fle_Pre" localSheetId="6">#REF!</definedName>
    <definedName name="Fle_Pre">#REF!</definedName>
    <definedName name="FLET" localSheetId="4">#REF!</definedName>
    <definedName name="FLET" localSheetId="7">#REF!</definedName>
    <definedName name="FLET" localSheetId="8">#REF!</definedName>
    <definedName name="FLET" localSheetId="9">#REF!</definedName>
    <definedName name="FLET" localSheetId="10">#REF!</definedName>
    <definedName name="FLET" localSheetId="11">#REF!</definedName>
    <definedName name="FLET" localSheetId="12">#REF!</definedName>
    <definedName name="FLET" localSheetId="13">#REF!</definedName>
    <definedName name="FLET" localSheetId="14">#REF!</definedName>
    <definedName name="FLET" localSheetId="6">#REF!</definedName>
    <definedName name="FLET">#REF!</definedName>
    <definedName name="flet_tub" localSheetId="4">#REF!</definedName>
    <definedName name="flet_tub" localSheetId="7">#REF!</definedName>
    <definedName name="flet_tub" localSheetId="8">#REF!</definedName>
    <definedName name="flet_tub" localSheetId="9">#REF!</definedName>
    <definedName name="flet_tub" localSheetId="10">#REF!</definedName>
    <definedName name="flet_tub" localSheetId="11">#REF!</definedName>
    <definedName name="flet_tub" localSheetId="12">#REF!</definedName>
    <definedName name="flet_tub" localSheetId="13">#REF!</definedName>
    <definedName name="flet_tub" localSheetId="14">#REF!</definedName>
    <definedName name="flet_tub" localSheetId="6">#REF!</definedName>
    <definedName name="flet_tub">#REF!</definedName>
    <definedName name="flet_tub100" localSheetId="4">#REF!</definedName>
    <definedName name="flet_tub100" localSheetId="7">#REF!</definedName>
    <definedName name="flet_tub100" localSheetId="8">#REF!</definedName>
    <definedName name="flet_tub100" localSheetId="9">#REF!</definedName>
    <definedName name="flet_tub100" localSheetId="10">#REF!</definedName>
    <definedName name="flet_tub100" localSheetId="11">#REF!</definedName>
    <definedName name="flet_tub100" localSheetId="12">#REF!</definedName>
    <definedName name="flet_tub100" localSheetId="13">#REF!</definedName>
    <definedName name="flet_tub100" localSheetId="14">#REF!</definedName>
    <definedName name="flet_tub100" localSheetId="6">#REF!</definedName>
    <definedName name="flet_tub100">#REF!</definedName>
    <definedName name="flet_tub120" localSheetId="4">#REF!</definedName>
    <definedName name="flet_tub120" localSheetId="7">#REF!</definedName>
    <definedName name="flet_tub120" localSheetId="8">#REF!</definedName>
    <definedName name="flet_tub120" localSheetId="9">#REF!</definedName>
    <definedName name="flet_tub120" localSheetId="10">#REF!</definedName>
    <definedName name="flet_tub120" localSheetId="11">#REF!</definedName>
    <definedName name="flet_tub120" localSheetId="12">#REF!</definedName>
    <definedName name="flet_tub120" localSheetId="13">#REF!</definedName>
    <definedName name="flet_tub120" localSheetId="14">#REF!</definedName>
    <definedName name="flet_tub120" localSheetId="6">#REF!</definedName>
    <definedName name="flet_tub120">#REF!</definedName>
    <definedName name="Flete" localSheetId="4">#REF!</definedName>
    <definedName name="Flete" localSheetId="7">#REF!</definedName>
    <definedName name="Flete" localSheetId="8">#REF!</definedName>
    <definedName name="Flete" localSheetId="9">#REF!</definedName>
    <definedName name="Flete" localSheetId="10">#REF!</definedName>
    <definedName name="Flete" localSheetId="11">#REF!</definedName>
    <definedName name="Flete" localSheetId="12">#REF!</definedName>
    <definedName name="Flete" localSheetId="13">#REF!</definedName>
    <definedName name="Flete" localSheetId="14">#REF!</definedName>
    <definedName name="Flete" localSheetId="6">#REF!</definedName>
    <definedName name="Flete">#REF!</definedName>
    <definedName name="flete_ar_asf" localSheetId="4">#REF!</definedName>
    <definedName name="flete_ar_asf" localSheetId="7">#REF!</definedName>
    <definedName name="flete_ar_asf" localSheetId="8">#REF!</definedName>
    <definedName name="flete_ar_asf" localSheetId="9">#REF!</definedName>
    <definedName name="flete_ar_asf" localSheetId="10">#REF!</definedName>
    <definedName name="flete_ar_asf" localSheetId="11">#REF!</definedName>
    <definedName name="flete_ar_asf" localSheetId="12">#REF!</definedName>
    <definedName name="flete_ar_asf" localSheetId="13">#REF!</definedName>
    <definedName name="flete_ar_asf" localSheetId="14">#REF!</definedName>
    <definedName name="flete_ar_asf" localSheetId="6">#REF!</definedName>
    <definedName name="flete_ar_asf">#REF!</definedName>
    <definedName name="flete_ar_asfd" localSheetId="4">#REF!</definedName>
    <definedName name="flete_ar_asfd" localSheetId="7">#REF!</definedName>
    <definedName name="flete_ar_asfd" localSheetId="8">#REF!</definedName>
    <definedName name="flete_ar_asfd" localSheetId="9">#REF!</definedName>
    <definedName name="flete_ar_asfd" localSheetId="10">#REF!</definedName>
    <definedName name="flete_ar_asfd" localSheetId="11">#REF!</definedName>
    <definedName name="flete_ar_asfd" localSheetId="12">#REF!</definedName>
    <definedName name="flete_ar_asfd" localSheetId="13">#REF!</definedName>
    <definedName name="flete_ar_asfd" localSheetId="14">#REF!</definedName>
    <definedName name="flete_ar_asfd" localSheetId="6">#REF!</definedName>
    <definedName name="flete_ar_asfd">#REF!</definedName>
    <definedName name="flete_ar_horm" localSheetId="4">#REF!</definedName>
    <definedName name="flete_ar_horm" localSheetId="7">#REF!</definedName>
    <definedName name="flete_ar_horm" localSheetId="8">#REF!</definedName>
    <definedName name="flete_ar_horm" localSheetId="9">#REF!</definedName>
    <definedName name="flete_ar_horm" localSheetId="10">#REF!</definedName>
    <definedName name="flete_ar_horm" localSheetId="11">#REF!</definedName>
    <definedName name="flete_ar_horm" localSheetId="12">#REF!</definedName>
    <definedName name="flete_ar_horm" localSheetId="13">#REF!</definedName>
    <definedName name="flete_ar_horm" localSheetId="14">#REF!</definedName>
    <definedName name="flete_ar_horm" localSheetId="6">#REF!</definedName>
    <definedName name="flete_ar_horm">#REF!</definedName>
    <definedName name="flete_ar_hormd" localSheetId="4">#REF!</definedName>
    <definedName name="flete_ar_hormd" localSheetId="7">#REF!</definedName>
    <definedName name="flete_ar_hormd" localSheetId="8">#REF!</definedName>
    <definedName name="flete_ar_hormd" localSheetId="9">#REF!</definedName>
    <definedName name="flete_ar_hormd" localSheetId="10">#REF!</definedName>
    <definedName name="flete_ar_hormd" localSheetId="11">#REF!</definedName>
    <definedName name="flete_ar_hormd" localSheetId="12">#REF!</definedName>
    <definedName name="flete_ar_hormd" localSheetId="13">#REF!</definedName>
    <definedName name="flete_ar_hormd" localSheetId="14">#REF!</definedName>
    <definedName name="flete_ar_hormd" localSheetId="6">#REF!</definedName>
    <definedName name="flete_ar_hormd">#REF!</definedName>
    <definedName name="flete_cap20" localSheetId="4">#REF!</definedName>
    <definedName name="flete_cap20" localSheetId="7">#REF!</definedName>
    <definedName name="flete_cap20" localSheetId="8">#REF!</definedName>
    <definedName name="flete_cap20" localSheetId="9">#REF!</definedName>
    <definedName name="flete_cap20" localSheetId="10">#REF!</definedName>
    <definedName name="flete_cap20" localSheetId="11">#REF!</definedName>
    <definedName name="flete_cap20" localSheetId="12">#REF!</definedName>
    <definedName name="flete_cap20" localSheetId="13">#REF!</definedName>
    <definedName name="flete_cap20" localSheetId="14">#REF!</definedName>
    <definedName name="flete_cap20" localSheetId="6">#REF!</definedName>
    <definedName name="flete_cap20">#REF!</definedName>
    <definedName name="flete_cemento" localSheetId="4">#REF!</definedName>
    <definedName name="flete_cemento" localSheetId="7">#REF!</definedName>
    <definedName name="flete_cemento" localSheetId="8">#REF!</definedName>
    <definedName name="flete_cemento" localSheetId="9">#REF!</definedName>
    <definedName name="flete_cemento" localSheetId="10">#REF!</definedName>
    <definedName name="flete_cemento" localSheetId="11">#REF!</definedName>
    <definedName name="flete_cemento" localSheetId="12">#REF!</definedName>
    <definedName name="flete_cemento" localSheetId="13">#REF!</definedName>
    <definedName name="flete_cemento" localSheetId="14">#REF!</definedName>
    <definedName name="flete_cemento" localSheetId="6">#REF!</definedName>
    <definedName name="flete_cemento">#REF!</definedName>
    <definedName name="flete_cementod" localSheetId="4">#REF!</definedName>
    <definedName name="flete_cementod" localSheetId="7">#REF!</definedName>
    <definedName name="flete_cementod" localSheetId="8">#REF!</definedName>
    <definedName name="flete_cementod" localSheetId="9">#REF!</definedName>
    <definedName name="flete_cementod" localSheetId="10">#REF!</definedName>
    <definedName name="flete_cementod" localSheetId="11">#REF!</definedName>
    <definedName name="flete_cementod" localSheetId="12">#REF!</definedName>
    <definedName name="flete_cementod" localSheetId="13">#REF!</definedName>
    <definedName name="flete_cementod" localSheetId="14">#REF!</definedName>
    <definedName name="flete_cementod" localSheetId="6">#REF!</definedName>
    <definedName name="flete_cementod">#REF!</definedName>
    <definedName name="flete_fueloil" localSheetId="4">#REF!</definedName>
    <definedName name="flete_fueloil" localSheetId="7">#REF!</definedName>
    <definedName name="flete_fueloil" localSheetId="8">#REF!</definedName>
    <definedName name="flete_fueloil" localSheetId="9">#REF!</definedName>
    <definedName name="flete_fueloil" localSheetId="10">#REF!</definedName>
    <definedName name="flete_fueloil" localSheetId="11">#REF!</definedName>
    <definedName name="flete_fueloil" localSheetId="12">#REF!</definedName>
    <definedName name="flete_fueloil" localSheetId="13">#REF!</definedName>
    <definedName name="flete_fueloil" localSheetId="14">#REF!</definedName>
    <definedName name="flete_fueloil" localSheetId="6">#REF!</definedName>
    <definedName name="flete_fueloil">#REF!</definedName>
    <definedName name="flete_mezcla" localSheetId="4">#REF!</definedName>
    <definedName name="flete_mezcla" localSheetId="7">#REF!</definedName>
    <definedName name="flete_mezcla" localSheetId="8">#REF!</definedName>
    <definedName name="flete_mezcla" localSheetId="9">#REF!</definedName>
    <definedName name="flete_mezcla" localSheetId="10">#REF!</definedName>
    <definedName name="flete_mezcla" localSheetId="11">#REF!</definedName>
    <definedName name="flete_mezcla" localSheetId="12">#REF!</definedName>
    <definedName name="flete_mezcla" localSheetId="13">#REF!</definedName>
    <definedName name="flete_mezcla" localSheetId="14">#REF!</definedName>
    <definedName name="flete_mezcla" localSheetId="6">#REF!</definedName>
    <definedName name="flete_mezcla">#REF!</definedName>
    <definedName name="flete_mezclad" localSheetId="4">#REF!</definedName>
    <definedName name="flete_mezclad" localSheetId="7">#REF!</definedName>
    <definedName name="flete_mezclad" localSheetId="8">#REF!</definedName>
    <definedName name="flete_mezclad" localSheetId="9">#REF!</definedName>
    <definedName name="flete_mezclad" localSheetId="10">#REF!</definedName>
    <definedName name="flete_mezclad" localSheetId="11">#REF!</definedName>
    <definedName name="flete_mezclad" localSheetId="12">#REF!</definedName>
    <definedName name="flete_mezclad" localSheetId="13">#REF!</definedName>
    <definedName name="flete_mezclad" localSheetId="14">#REF!</definedName>
    <definedName name="flete_mezclad" localSheetId="6">#REF!</definedName>
    <definedName name="flete_mezclad">#REF!</definedName>
    <definedName name="flete_piedra" localSheetId="4">#REF!</definedName>
    <definedName name="flete_piedra" localSheetId="7">#REF!</definedName>
    <definedName name="flete_piedra" localSheetId="8">#REF!</definedName>
    <definedName name="flete_piedra" localSheetId="9">#REF!</definedName>
    <definedName name="flete_piedra" localSheetId="10">#REF!</definedName>
    <definedName name="flete_piedra" localSheetId="11">#REF!</definedName>
    <definedName name="flete_piedra" localSheetId="12">#REF!</definedName>
    <definedName name="flete_piedra" localSheetId="13">#REF!</definedName>
    <definedName name="flete_piedra" localSheetId="14">#REF!</definedName>
    <definedName name="flete_piedra" localSheetId="6">#REF!</definedName>
    <definedName name="flete_piedra">#REF!</definedName>
    <definedName name="flete_piedrad" localSheetId="4">#REF!</definedName>
    <definedName name="flete_piedrad" localSheetId="7">#REF!</definedName>
    <definedName name="flete_piedrad" localSheetId="8">#REF!</definedName>
    <definedName name="flete_piedrad" localSheetId="9">#REF!</definedName>
    <definedName name="flete_piedrad" localSheetId="10">#REF!</definedName>
    <definedName name="flete_piedrad" localSheetId="11">#REF!</definedName>
    <definedName name="flete_piedrad" localSheetId="12">#REF!</definedName>
    <definedName name="flete_piedrad" localSheetId="13">#REF!</definedName>
    <definedName name="flete_piedrad" localSheetId="14">#REF!</definedName>
    <definedName name="flete_piedrad" localSheetId="6">#REF!</definedName>
    <definedName name="flete_piedrad">#REF!</definedName>
    <definedName name="FLETE1" localSheetId="4">#REF!</definedName>
    <definedName name="FLETE1" localSheetId="7">#REF!</definedName>
    <definedName name="FLETE1" localSheetId="8">#REF!</definedName>
    <definedName name="FLETE1" localSheetId="9">#REF!</definedName>
    <definedName name="FLETE1" localSheetId="10">#REF!</definedName>
    <definedName name="FLETE1" localSheetId="11">#REF!</definedName>
    <definedName name="FLETE1" localSheetId="12">#REF!</definedName>
    <definedName name="FLETE1" localSheetId="13">#REF!</definedName>
    <definedName name="FLETE1" localSheetId="14">#REF!</definedName>
    <definedName name="FLETE1" localSheetId="6">#REF!</definedName>
    <definedName name="FLETE1">#REF!</definedName>
    <definedName name="fletebruta" localSheetId="4">#REF!</definedName>
    <definedName name="fletebruta" localSheetId="7">#REF!</definedName>
    <definedName name="fletebruta" localSheetId="8">#REF!</definedName>
    <definedName name="fletebruta" localSheetId="9">#REF!</definedName>
    <definedName name="fletebruta" localSheetId="10">#REF!</definedName>
    <definedName name="fletebruta" localSheetId="11">#REF!</definedName>
    <definedName name="fletebruta" localSheetId="12">#REF!</definedName>
    <definedName name="fletebruta" localSheetId="13">#REF!</definedName>
    <definedName name="fletebruta" localSheetId="14">#REF!</definedName>
    <definedName name="fletebruta" localSheetId="6">#REF!</definedName>
    <definedName name="fletebruta">#REF!</definedName>
    <definedName name="fletecorto" localSheetId="4">#REF!</definedName>
    <definedName name="fletecorto" localSheetId="7">#REF!</definedName>
    <definedName name="fletecorto" localSheetId="8">#REF!</definedName>
    <definedName name="fletecorto" localSheetId="9">#REF!</definedName>
    <definedName name="fletecorto" localSheetId="10">#REF!</definedName>
    <definedName name="fletecorto" localSheetId="11">#REF!</definedName>
    <definedName name="fletecorto" localSheetId="12">#REF!</definedName>
    <definedName name="fletecorto" localSheetId="13">#REF!</definedName>
    <definedName name="fletecorto" localSheetId="14">#REF!</definedName>
    <definedName name="fletecorto" localSheetId="6">#REF!</definedName>
    <definedName name="fletecorto">#REF!</definedName>
    <definedName name="fletelargo" localSheetId="4">#REF!</definedName>
    <definedName name="fletelargo" localSheetId="7">#REF!</definedName>
    <definedName name="fletelargo" localSheetId="8">#REF!</definedName>
    <definedName name="fletelargo" localSheetId="9">#REF!</definedName>
    <definedName name="fletelargo" localSheetId="10">#REF!</definedName>
    <definedName name="fletelargo" localSheetId="11">#REF!</definedName>
    <definedName name="fletelargo" localSheetId="12">#REF!</definedName>
    <definedName name="fletelargo" localSheetId="13">#REF!</definedName>
    <definedName name="fletelargo" localSheetId="14">#REF!</definedName>
    <definedName name="fletelargo" localSheetId="6">#REF!</definedName>
    <definedName name="fletelargo">#REF!</definedName>
    <definedName name="FLETES" localSheetId="4">#REF!</definedName>
    <definedName name="FLETES" localSheetId="7">#REF!</definedName>
    <definedName name="FLETES" localSheetId="8">#REF!</definedName>
    <definedName name="FLETES" localSheetId="9">#REF!</definedName>
    <definedName name="FLETES" localSheetId="10">#REF!</definedName>
    <definedName name="FLETES" localSheetId="11">#REF!</definedName>
    <definedName name="FLETES" localSheetId="12">#REF!</definedName>
    <definedName name="FLETES" localSheetId="13">#REF!</definedName>
    <definedName name="FLETES" localSheetId="14">#REF!</definedName>
    <definedName name="FLETES" localSheetId="6">#REF!</definedName>
    <definedName name="FLETES">#REF!</definedName>
    <definedName name="fondo_ext" localSheetId="4">#REF!</definedName>
    <definedName name="fondo_ext" localSheetId="7">#REF!</definedName>
    <definedName name="fondo_ext" localSheetId="8">#REF!</definedName>
    <definedName name="fondo_ext" localSheetId="9">#REF!</definedName>
    <definedName name="fondo_ext" localSheetId="10">#REF!</definedName>
    <definedName name="fondo_ext" localSheetId="11">#REF!</definedName>
    <definedName name="fondo_ext" localSheetId="12">#REF!</definedName>
    <definedName name="fondo_ext" localSheetId="13">#REF!</definedName>
    <definedName name="fondo_ext" localSheetId="14">#REF!</definedName>
    <definedName name="fondo_ext" localSheetId="6">#REF!</definedName>
    <definedName name="fondo_ext">#REF!</definedName>
    <definedName name="FONDO_LOCAL" localSheetId="4">#REF!</definedName>
    <definedName name="FONDO_LOCAL" localSheetId="7">#REF!</definedName>
    <definedName name="FONDO_LOCAL" localSheetId="8">#REF!</definedName>
    <definedName name="FONDO_LOCAL" localSheetId="9">#REF!</definedName>
    <definedName name="FONDO_LOCAL" localSheetId="10">#REF!</definedName>
    <definedName name="FONDO_LOCAL" localSheetId="11">#REF!</definedName>
    <definedName name="FONDO_LOCAL" localSheetId="12">#REF!</definedName>
    <definedName name="FONDO_LOCAL" localSheetId="13">#REF!</definedName>
    <definedName name="FONDO_LOCAL" localSheetId="14">#REF!</definedName>
    <definedName name="FONDO_LOCAL" localSheetId="6">#REF!</definedName>
    <definedName name="FONDO_LOCAL">#REF!</definedName>
    <definedName name="fordf14000" localSheetId="4">#REF!</definedName>
    <definedName name="fordf14000" localSheetId="7">#REF!</definedName>
    <definedName name="fordf14000" localSheetId="8">#REF!</definedName>
    <definedName name="fordf14000" localSheetId="9">#REF!</definedName>
    <definedName name="fordf14000" localSheetId="10">#REF!</definedName>
    <definedName name="fordf14000" localSheetId="11">#REF!</definedName>
    <definedName name="fordf14000" localSheetId="12">#REF!</definedName>
    <definedName name="fordf14000" localSheetId="13">#REF!</definedName>
    <definedName name="fordf14000" localSheetId="14">#REF!</definedName>
    <definedName name="fordf14000" localSheetId="6">#REF!</definedName>
    <definedName name="fordf14000">#REF!</definedName>
    <definedName name="fr" localSheetId="4">#REF!</definedName>
    <definedName name="fr" localSheetId="7">#REF!</definedName>
    <definedName name="fr" localSheetId="8">#REF!</definedName>
    <definedName name="fr" localSheetId="9">#REF!</definedName>
    <definedName name="fr" localSheetId="10">#REF!</definedName>
    <definedName name="fr" localSheetId="11">#REF!</definedName>
    <definedName name="fr" localSheetId="12">#REF!</definedName>
    <definedName name="fr" localSheetId="13">#REF!</definedName>
    <definedName name="fr" localSheetId="14">#REF!</definedName>
    <definedName name="fr" localSheetId="6">#REF!</definedName>
    <definedName name="fr">#REF!</definedName>
    <definedName name="FrecAporte" localSheetId="4">#REF!</definedName>
    <definedName name="FrecAporte" localSheetId="7">#REF!</definedName>
    <definedName name="FrecAporte" localSheetId="8">#REF!</definedName>
    <definedName name="FrecAporte" localSheetId="9">#REF!</definedName>
    <definedName name="FrecAporte" localSheetId="10">#REF!</definedName>
    <definedName name="FrecAporte" localSheetId="11">#REF!</definedName>
    <definedName name="FrecAporte" localSheetId="12">#REF!</definedName>
    <definedName name="FrecAporte" localSheetId="13">#REF!</definedName>
    <definedName name="FrecAporte" localSheetId="14">#REF!</definedName>
    <definedName name="FrecAporte" localSheetId="6">#REF!</definedName>
    <definedName name="FrecAporte">#REF!</definedName>
    <definedName name="Frecuencia" localSheetId="4">#REF!</definedName>
    <definedName name="Frecuencia" localSheetId="7">#REF!</definedName>
    <definedName name="Frecuencia" localSheetId="8">#REF!</definedName>
    <definedName name="Frecuencia" localSheetId="9">#REF!</definedName>
    <definedName name="Frecuencia" localSheetId="10">#REF!</definedName>
    <definedName name="Frecuencia" localSheetId="11">#REF!</definedName>
    <definedName name="Frecuencia" localSheetId="12">#REF!</definedName>
    <definedName name="Frecuencia" localSheetId="13">#REF!</definedName>
    <definedName name="Frecuencia" localSheetId="14">#REF!</definedName>
    <definedName name="Frecuencia" localSheetId="6">#REF!</definedName>
    <definedName name="Frecuencia">#REF!</definedName>
    <definedName name="fsdffff" localSheetId="4">#REF!</definedName>
    <definedName name="fsdffff" localSheetId="7">#REF!</definedName>
    <definedName name="fsdffff" localSheetId="8">#REF!</definedName>
    <definedName name="fsdffff" localSheetId="9">#REF!</definedName>
    <definedName name="fsdffff" localSheetId="10">#REF!</definedName>
    <definedName name="fsdffff" localSheetId="11">#REF!</definedName>
    <definedName name="fsdffff" localSheetId="12">#REF!</definedName>
    <definedName name="fsdffff" localSheetId="13">#REF!</definedName>
    <definedName name="fsdffff" localSheetId="14">#REF!</definedName>
    <definedName name="fsdffff" localSheetId="6">#REF!</definedName>
    <definedName name="fsdffff">#REF!</definedName>
    <definedName name="fuel" localSheetId="4">#REF!</definedName>
    <definedName name="fuel" localSheetId="7">#REF!</definedName>
    <definedName name="fuel" localSheetId="8">#REF!</definedName>
    <definedName name="fuel" localSheetId="9">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 localSheetId="6">#REF!</definedName>
    <definedName name="fuel">#REF!</definedName>
    <definedName name="fuelg" localSheetId="4">#REF!</definedName>
    <definedName name="fuelg" localSheetId="7">#REF!</definedName>
    <definedName name="fuelg" localSheetId="8">#REF!</definedName>
    <definedName name="fuelg" localSheetId="9">#REF!</definedName>
    <definedName name="fuelg" localSheetId="10">#REF!</definedName>
    <definedName name="fuelg" localSheetId="11">#REF!</definedName>
    <definedName name="fuelg" localSheetId="12">#REF!</definedName>
    <definedName name="fuelg" localSheetId="13">#REF!</definedName>
    <definedName name="fuelg" localSheetId="14">#REF!</definedName>
    <definedName name="fuelg" localSheetId="6">#REF!</definedName>
    <definedName name="fuelg">#REF!</definedName>
    <definedName name="FUELOIL_F" localSheetId="4">#REF!</definedName>
    <definedName name="FUELOIL_F" localSheetId="7">#REF!</definedName>
    <definedName name="FUELOIL_F" localSheetId="8">#REF!</definedName>
    <definedName name="FUELOIL_F" localSheetId="9">#REF!</definedName>
    <definedName name="FUELOIL_F" localSheetId="10">#REF!</definedName>
    <definedName name="FUELOIL_F" localSheetId="11">#REF!</definedName>
    <definedName name="FUELOIL_F" localSheetId="12">#REF!</definedName>
    <definedName name="FUELOIL_F" localSheetId="13">#REF!</definedName>
    <definedName name="FUELOIL_F" localSheetId="14">#REF!</definedName>
    <definedName name="FUELOIL_F" localSheetId="6">#REF!</definedName>
    <definedName name="FUELOIL_F">#REF!</definedName>
    <definedName name="FUELOIL_P" localSheetId="4">#REF!</definedName>
    <definedName name="FUELOIL_P" localSheetId="7">#REF!</definedName>
    <definedName name="FUELOIL_P" localSheetId="8">#REF!</definedName>
    <definedName name="FUELOIL_P" localSheetId="9">#REF!</definedName>
    <definedName name="FUELOIL_P" localSheetId="10">#REF!</definedName>
    <definedName name="FUELOIL_P" localSheetId="11">#REF!</definedName>
    <definedName name="FUELOIL_P" localSheetId="12">#REF!</definedName>
    <definedName name="FUELOIL_P" localSheetId="13">#REF!</definedName>
    <definedName name="FUELOIL_P" localSheetId="14">#REF!</definedName>
    <definedName name="FUELOIL_P" localSheetId="6">#REF!</definedName>
    <definedName name="FUELOIL_P">#REF!</definedName>
    <definedName name="G" localSheetId="4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6">#REF!</definedName>
    <definedName name="G">#REF!</definedName>
    <definedName name="G_Generales" localSheetId="4">#REF!</definedName>
    <definedName name="G_Generales" localSheetId="7">#REF!</definedName>
    <definedName name="G_Generales" localSheetId="8">#REF!</definedName>
    <definedName name="G_Generales" localSheetId="9">#REF!</definedName>
    <definedName name="G_Generales" localSheetId="10">#REF!</definedName>
    <definedName name="G_Generales" localSheetId="11">#REF!</definedName>
    <definedName name="G_Generales" localSheetId="12">#REF!</definedName>
    <definedName name="G_Generales" localSheetId="13">#REF!</definedName>
    <definedName name="G_Generales" localSheetId="14">#REF!</definedName>
    <definedName name="G_Generales" localSheetId="6">#REF!</definedName>
    <definedName name="G_Generales">#REF!</definedName>
    <definedName name="G_Operativo" localSheetId="4">#REF!</definedName>
    <definedName name="G_Operativo" localSheetId="7">#REF!</definedName>
    <definedName name="G_Operativo" localSheetId="8">#REF!</definedName>
    <definedName name="G_Operativo" localSheetId="9">#REF!</definedName>
    <definedName name="G_Operativo" localSheetId="10">#REF!</definedName>
    <definedName name="G_Operativo" localSheetId="11">#REF!</definedName>
    <definedName name="G_Operativo" localSheetId="12">#REF!</definedName>
    <definedName name="G_Operativo" localSheetId="13">#REF!</definedName>
    <definedName name="G_Operativo" localSheetId="14">#REF!</definedName>
    <definedName name="G_Operativo" localSheetId="6">#REF!</definedName>
    <definedName name="G_Operativo">#REF!</definedName>
    <definedName name="GAS_GEN" localSheetId="4">#REF!</definedName>
    <definedName name="GAS_GEN" localSheetId="7">#REF!</definedName>
    <definedName name="GAS_GEN" localSheetId="8">#REF!</definedName>
    <definedName name="GAS_GEN" localSheetId="9">#REF!</definedName>
    <definedName name="GAS_GEN" localSheetId="10">#REF!</definedName>
    <definedName name="GAS_GEN" localSheetId="11">#REF!</definedName>
    <definedName name="GAS_GEN" localSheetId="12">#REF!</definedName>
    <definedName name="GAS_GEN" localSheetId="13">#REF!</definedName>
    <definedName name="GAS_GEN" localSheetId="14">#REF!</definedName>
    <definedName name="GAS_GEN" localSheetId="6">#REF!</definedName>
    <definedName name="GAS_GEN">#REF!</definedName>
    <definedName name="gasoil" localSheetId="4">#REF!</definedName>
    <definedName name="gasoil" localSheetId="7">#REF!</definedName>
    <definedName name="gasoil" localSheetId="8">#REF!</definedName>
    <definedName name="gasoil" localSheetId="9">#REF!</definedName>
    <definedName name="gasoil" localSheetId="10">#REF!</definedName>
    <definedName name="gasoil" localSheetId="11">#REF!</definedName>
    <definedName name="gasoil" localSheetId="12">#REF!</definedName>
    <definedName name="gasoil" localSheetId="13">#REF!</definedName>
    <definedName name="gasoil" localSheetId="14">#REF!</definedName>
    <definedName name="gasoil" localSheetId="6">#REF!</definedName>
    <definedName name="gasoil">#REF!</definedName>
    <definedName name="gasoild" localSheetId="4">#REF!</definedName>
    <definedName name="gasoild" localSheetId="7">#REF!</definedName>
    <definedName name="gasoild" localSheetId="8">#REF!</definedName>
    <definedName name="gasoild" localSheetId="9">#REF!</definedName>
    <definedName name="gasoild" localSheetId="10">#REF!</definedName>
    <definedName name="gasoild" localSheetId="11">#REF!</definedName>
    <definedName name="gasoild" localSheetId="12">#REF!</definedName>
    <definedName name="gasoild" localSheetId="13">#REF!</definedName>
    <definedName name="gasoild" localSheetId="14">#REF!</definedName>
    <definedName name="gasoild" localSheetId="6">#REF!</definedName>
    <definedName name="gasoild">#REF!</definedName>
    <definedName name="gasoilg" localSheetId="4">#REF!</definedName>
    <definedName name="gasoilg" localSheetId="7">#REF!</definedName>
    <definedName name="gasoilg" localSheetId="8">#REF!</definedName>
    <definedName name="gasoilg" localSheetId="9">#REF!</definedName>
    <definedName name="gasoilg" localSheetId="10">#REF!</definedName>
    <definedName name="gasoilg" localSheetId="11">#REF!</definedName>
    <definedName name="gasoilg" localSheetId="12">#REF!</definedName>
    <definedName name="gasoilg" localSheetId="13">#REF!</definedName>
    <definedName name="gasoilg" localSheetId="14">#REF!</definedName>
    <definedName name="gasoilg" localSheetId="6">#REF!</definedName>
    <definedName name="gasoilg">#REF!</definedName>
    <definedName name="gastosgenerales" localSheetId="4">#REF!</definedName>
    <definedName name="gastosgenerales" localSheetId="7">#REF!</definedName>
    <definedName name="gastosgenerales" localSheetId="8">#REF!</definedName>
    <definedName name="gastosgenerales" localSheetId="9">#REF!</definedName>
    <definedName name="gastosgenerales" localSheetId="10">#REF!</definedName>
    <definedName name="gastosgenerales" localSheetId="11">#REF!</definedName>
    <definedName name="gastosgenerales" localSheetId="12">#REF!</definedName>
    <definedName name="gastosgenerales" localSheetId="13">#REF!</definedName>
    <definedName name="gastosgenerales" localSheetId="14">#REF!</definedName>
    <definedName name="gastosgenerales" localSheetId="6">#REF!</definedName>
    <definedName name="gastosgenerales">#REF!</definedName>
    <definedName name="gf" localSheetId="4">#REF!</definedName>
    <definedName name="gf" localSheetId="7">#REF!</definedName>
    <definedName name="gf" localSheetId="8">#REF!</definedName>
    <definedName name="gf" localSheetId="9">#REF!</definedName>
    <definedName name="gf" localSheetId="10">#REF!</definedName>
    <definedName name="gf" localSheetId="11">#REF!</definedName>
    <definedName name="gf" localSheetId="12">#REF!</definedName>
    <definedName name="gf" localSheetId="13">#REF!</definedName>
    <definedName name="gf" localSheetId="14">#REF!</definedName>
    <definedName name="gf" localSheetId="6">#REF!</definedName>
    <definedName name="gf">#REF!</definedName>
    <definedName name="gg" localSheetId="4">#REF!</definedName>
    <definedName name="gg" localSheetId="7">#REF!</definedName>
    <definedName name="gg" localSheetId="8">#REF!</definedName>
    <definedName name="gg" localSheetId="9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6">#REF!</definedName>
    <definedName name="gg">#REF!</definedName>
    <definedName name="ggg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g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GGHH" localSheetId="4">#REF!</definedName>
    <definedName name="GGHH" localSheetId="7">#REF!</definedName>
    <definedName name="GGHH" localSheetId="8">#REF!</definedName>
    <definedName name="GGHH" localSheetId="9">#REF!</definedName>
    <definedName name="GGHH" localSheetId="10">#REF!</definedName>
    <definedName name="GGHH" localSheetId="11">#REF!</definedName>
    <definedName name="GGHH" localSheetId="12">#REF!</definedName>
    <definedName name="GGHH" localSheetId="13">#REF!</definedName>
    <definedName name="GGHH" localSheetId="14">#REF!</definedName>
    <definedName name="GGHH" localSheetId="6">#REF!</definedName>
    <definedName name="GGHH">#REF!</definedName>
    <definedName name="GGO" localSheetId="4">#REF!</definedName>
    <definedName name="GGO" localSheetId="7">#REF!</definedName>
    <definedName name="GGO" localSheetId="8">#REF!</definedName>
    <definedName name="GGO" localSheetId="9">#REF!</definedName>
    <definedName name="GGO" localSheetId="10">#REF!</definedName>
    <definedName name="GGO" localSheetId="11">#REF!</definedName>
    <definedName name="GGO" localSheetId="12">#REF!</definedName>
    <definedName name="GGO" localSheetId="13">#REF!</definedName>
    <definedName name="GGO" localSheetId="14">#REF!</definedName>
    <definedName name="GGO" localSheetId="6">#REF!</definedName>
    <definedName name="GGO">#REF!</definedName>
    <definedName name="ghb" localSheetId="4" hidden="1">#REF!</definedName>
    <definedName name="ghb" localSheetId="7" hidden="1">#REF!</definedName>
    <definedName name="ghb" localSheetId="8" hidden="1">#REF!</definedName>
    <definedName name="ghb" localSheetId="9" hidden="1">#REF!</definedName>
    <definedName name="ghb" localSheetId="10" hidden="1">#REF!</definedName>
    <definedName name="ghb" localSheetId="11" hidden="1">#REF!</definedName>
    <definedName name="ghb" localSheetId="12" hidden="1">#REF!</definedName>
    <definedName name="ghb" localSheetId="13" hidden="1">#REF!</definedName>
    <definedName name="ghb" localSheetId="14" hidden="1">#REF!</definedName>
    <definedName name="ghb" localSheetId="6" hidden="1">#REF!</definedName>
    <definedName name="ghb" hidden="1">#REF!</definedName>
    <definedName name="_xlnm.Recorder" localSheetId="4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6">#REF!</definedName>
    <definedName name="_xlnm.Recorder">#REF!</definedName>
    <definedName name="GRAMPA" localSheetId="4">#REF!</definedName>
    <definedName name="GRAMPA" localSheetId="7">#REF!</definedName>
    <definedName name="GRAMPA" localSheetId="8">#REF!</definedName>
    <definedName name="GRAMPA" localSheetId="9">#REF!</definedName>
    <definedName name="GRAMPA" localSheetId="10">#REF!</definedName>
    <definedName name="GRAMPA" localSheetId="11">#REF!</definedName>
    <definedName name="GRAMPA" localSheetId="12">#REF!</definedName>
    <definedName name="GRAMPA" localSheetId="13">#REF!</definedName>
    <definedName name="GRAMPA" localSheetId="14">#REF!</definedName>
    <definedName name="GRAMPA" localSheetId="6">#REF!</definedName>
    <definedName name="GRAMPA">#REF!</definedName>
    <definedName name="GRAMPA_F" localSheetId="4">#REF!</definedName>
    <definedName name="GRAMPA_F" localSheetId="7">#REF!</definedName>
    <definedName name="GRAMPA_F" localSheetId="8">#REF!</definedName>
    <definedName name="GRAMPA_F" localSheetId="9">#REF!</definedName>
    <definedName name="GRAMPA_F" localSheetId="10">#REF!</definedName>
    <definedName name="GRAMPA_F" localSheetId="11">#REF!</definedName>
    <definedName name="GRAMPA_F" localSheetId="12">#REF!</definedName>
    <definedName name="GRAMPA_F" localSheetId="13">#REF!</definedName>
    <definedName name="GRAMPA_F" localSheetId="14">#REF!</definedName>
    <definedName name="GRAMPA_F" localSheetId="6">#REF!</definedName>
    <definedName name="GRAMPA_F">#REF!</definedName>
    <definedName name="GRAMPA_P" localSheetId="4">#REF!</definedName>
    <definedName name="GRAMPA_P" localSheetId="7">#REF!</definedName>
    <definedName name="GRAMPA_P" localSheetId="8">#REF!</definedName>
    <definedName name="GRAMPA_P" localSheetId="9">#REF!</definedName>
    <definedName name="GRAMPA_P" localSheetId="10">#REF!</definedName>
    <definedName name="GRAMPA_P" localSheetId="11">#REF!</definedName>
    <definedName name="GRAMPA_P" localSheetId="12">#REF!</definedName>
    <definedName name="GRAMPA_P" localSheetId="13">#REF!</definedName>
    <definedName name="GRAMPA_P" localSheetId="14">#REF!</definedName>
    <definedName name="GRAMPA_P" localSheetId="6">#REF!</definedName>
    <definedName name="GRAMPA_P">#REF!</definedName>
    <definedName name="Gs." localSheetId="4">#REF!</definedName>
    <definedName name="Gs." localSheetId="7">#REF!</definedName>
    <definedName name="Gs." localSheetId="8">#REF!</definedName>
    <definedName name="Gs." localSheetId="9">#REF!</definedName>
    <definedName name="Gs." localSheetId="10">#REF!</definedName>
    <definedName name="Gs." localSheetId="11">#REF!</definedName>
    <definedName name="Gs." localSheetId="12">#REF!</definedName>
    <definedName name="Gs." localSheetId="13">#REF!</definedName>
    <definedName name="Gs." localSheetId="14">#REF!</definedName>
    <definedName name="Gs." localSheetId="6">#REF!</definedName>
    <definedName name="Gs.">#REF!</definedName>
    <definedName name="Gs_arena" localSheetId="4">#REF!</definedName>
    <definedName name="Gs_arena" localSheetId="7">#REF!</definedName>
    <definedName name="Gs_arena" localSheetId="8">#REF!</definedName>
    <definedName name="Gs_arena" localSheetId="9">#REF!</definedName>
    <definedName name="Gs_arena" localSheetId="10">#REF!</definedName>
    <definedName name="Gs_arena" localSheetId="11">#REF!</definedName>
    <definedName name="Gs_arena" localSheetId="12">#REF!</definedName>
    <definedName name="Gs_arena" localSheetId="13">#REF!</definedName>
    <definedName name="Gs_arena" localSheetId="14">#REF!</definedName>
    <definedName name="Gs_arena" localSheetId="6">#REF!</definedName>
    <definedName name="Gs_arena">#REF!</definedName>
    <definedName name="Gs_cat225" localSheetId="4">#REF!</definedName>
    <definedName name="Gs_cat225" localSheetId="7">#REF!</definedName>
    <definedName name="Gs_cat225" localSheetId="8">#REF!</definedName>
    <definedName name="Gs_cat225" localSheetId="9">#REF!</definedName>
    <definedName name="Gs_cat225" localSheetId="10">#REF!</definedName>
    <definedName name="Gs_cat225" localSheetId="11">#REF!</definedName>
    <definedName name="Gs_cat225" localSheetId="12">#REF!</definedName>
    <definedName name="Gs_cat225" localSheetId="13">#REF!</definedName>
    <definedName name="Gs_cat225" localSheetId="14">#REF!</definedName>
    <definedName name="Gs_cat225" localSheetId="6">#REF!</definedName>
    <definedName name="Gs_cat225">#REF!</definedName>
    <definedName name="Gs_cordon" localSheetId="4">#REF!</definedName>
    <definedName name="Gs_cordon" localSheetId="7">#REF!</definedName>
    <definedName name="Gs_cordon" localSheetId="8">#REF!</definedName>
    <definedName name="Gs_cordon" localSheetId="9">#REF!</definedName>
    <definedName name="Gs_cordon" localSheetId="10">#REF!</definedName>
    <definedName name="Gs_cordon" localSheetId="11">#REF!</definedName>
    <definedName name="Gs_cordon" localSheetId="12">#REF!</definedName>
    <definedName name="Gs_cordon" localSheetId="13">#REF!</definedName>
    <definedName name="Gs_cordon" localSheetId="14">#REF!</definedName>
    <definedName name="Gs_cordon" localSheetId="6">#REF!</definedName>
    <definedName name="Gs_cordon">#REF!</definedName>
    <definedName name="gs_hormigonera" localSheetId="4">#REF!</definedName>
    <definedName name="gs_hormigonera" localSheetId="7">#REF!</definedName>
    <definedName name="gs_hormigonera" localSheetId="8">#REF!</definedName>
    <definedName name="gs_hormigonera" localSheetId="9">#REF!</definedName>
    <definedName name="gs_hormigonera" localSheetId="10">#REF!</definedName>
    <definedName name="gs_hormigonera" localSheetId="11">#REF!</definedName>
    <definedName name="gs_hormigonera" localSheetId="12">#REF!</definedName>
    <definedName name="gs_hormigonera" localSheetId="13">#REF!</definedName>
    <definedName name="gs_hormigonera" localSheetId="14">#REF!</definedName>
    <definedName name="gs_hormigonera" localSheetId="6">#REF!</definedName>
    <definedName name="gs_hormigonera">#REF!</definedName>
    <definedName name="Gs_moto" localSheetId="4">#REF!</definedName>
    <definedName name="Gs_moto" localSheetId="7">#REF!</definedName>
    <definedName name="Gs_moto" localSheetId="8">#REF!</definedName>
    <definedName name="Gs_moto" localSheetId="9">#REF!</definedName>
    <definedName name="Gs_moto" localSheetId="10">#REF!</definedName>
    <definedName name="Gs_moto" localSheetId="11">#REF!</definedName>
    <definedName name="Gs_moto" localSheetId="12">#REF!</definedName>
    <definedName name="Gs_moto" localSheetId="13">#REF!</definedName>
    <definedName name="Gs_moto" localSheetId="14">#REF!</definedName>
    <definedName name="Gs_moto" localSheetId="6">#REF!</definedName>
    <definedName name="Gs_moto">#REF!</definedName>
    <definedName name="Gs_patacabra" localSheetId="4">#REF!</definedName>
    <definedName name="Gs_patacabra" localSheetId="7">#REF!</definedName>
    <definedName name="Gs_patacabra" localSheetId="8">#REF!</definedName>
    <definedName name="Gs_patacabra" localSheetId="9">#REF!</definedName>
    <definedName name="Gs_patacabra" localSheetId="10">#REF!</definedName>
    <definedName name="Gs_patacabra" localSheetId="11">#REF!</definedName>
    <definedName name="Gs_patacabra" localSheetId="12">#REF!</definedName>
    <definedName name="Gs_patacabra" localSheetId="13">#REF!</definedName>
    <definedName name="Gs_patacabra" localSheetId="14">#REF!</definedName>
    <definedName name="Gs_patacabra" localSheetId="6">#REF!</definedName>
    <definedName name="Gs_patacabra">#REF!</definedName>
    <definedName name="Gs_rastra" localSheetId="4">#REF!</definedName>
    <definedName name="Gs_rastra" localSheetId="7">#REF!</definedName>
    <definedName name="Gs_rastra" localSheetId="8">#REF!</definedName>
    <definedName name="Gs_rastra" localSheetId="9">#REF!</definedName>
    <definedName name="Gs_rastra" localSheetId="10">#REF!</definedName>
    <definedName name="Gs_rastra" localSheetId="11">#REF!</definedName>
    <definedName name="Gs_rastra" localSheetId="12">#REF!</definedName>
    <definedName name="Gs_rastra" localSheetId="13">#REF!</definedName>
    <definedName name="Gs_rastra" localSheetId="14">#REF!</definedName>
    <definedName name="Gs_rastra" localSheetId="6">#REF!</definedName>
    <definedName name="Gs_rastra">#REF!</definedName>
    <definedName name="Gs_regador" localSheetId="4">#REF!</definedName>
    <definedName name="Gs_regador" localSheetId="7">#REF!</definedName>
    <definedName name="Gs_regador" localSheetId="8">#REF!</definedName>
    <definedName name="Gs_regador" localSheetId="9">#REF!</definedName>
    <definedName name="Gs_regador" localSheetId="10">#REF!</definedName>
    <definedName name="Gs_regador" localSheetId="11">#REF!</definedName>
    <definedName name="Gs_regador" localSheetId="12">#REF!</definedName>
    <definedName name="Gs_regador" localSheetId="13">#REF!</definedName>
    <definedName name="Gs_regador" localSheetId="14">#REF!</definedName>
    <definedName name="Gs_regador" localSheetId="6">#REF!</definedName>
    <definedName name="Gs_regador">#REF!</definedName>
    <definedName name="Gs_retro" localSheetId="4">#REF!</definedName>
    <definedName name="Gs_retro" localSheetId="7">#REF!</definedName>
    <definedName name="Gs_retro" localSheetId="8">#REF!</definedName>
    <definedName name="Gs_retro" localSheetId="9">#REF!</definedName>
    <definedName name="Gs_retro" localSheetId="10">#REF!</definedName>
    <definedName name="Gs_retro" localSheetId="11">#REF!</definedName>
    <definedName name="Gs_retro" localSheetId="12">#REF!</definedName>
    <definedName name="Gs_retro" localSheetId="13">#REF!</definedName>
    <definedName name="Gs_retro" localSheetId="14">#REF!</definedName>
    <definedName name="Gs_retro" localSheetId="6">#REF!</definedName>
    <definedName name="Gs_retro">#REF!</definedName>
    <definedName name="Gs_sapito" localSheetId="4">#REF!</definedName>
    <definedName name="Gs_sapito" localSheetId="7">#REF!</definedName>
    <definedName name="Gs_sapito" localSheetId="8">#REF!</definedName>
    <definedName name="Gs_sapito" localSheetId="9">#REF!</definedName>
    <definedName name="Gs_sapito" localSheetId="10">#REF!</definedName>
    <definedName name="Gs_sapito" localSheetId="11">#REF!</definedName>
    <definedName name="Gs_sapito" localSheetId="12">#REF!</definedName>
    <definedName name="Gs_sapito" localSheetId="13">#REF!</definedName>
    <definedName name="Gs_sapito" localSheetId="14">#REF!</definedName>
    <definedName name="Gs_sapito" localSheetId="6">#REF!</definedName>
    <definedName name="Gs_sapito">#REF!</definedName>
    <definedName name="Gs_topadora" localSheetId="4">#REF!</definedName>
    <definedName name="Gs_topadora" localSheetId="7">#REF!</definedName>
    <definedName name="Gs_topadora" localSheetId="8">#REF!</definedName>
    <definedName name="Gs_topadora" localSheetId="9">#REF!</definedName>
    <definedName name="Gs_topadora" localSheetId="10">#REF!</definedName>
    <definedName name="Gs_topadora" localSheetId="11">#REF!</definedName>
    <definedName name="Gs_topadora" localSheetId="12">#REF!</definedName>
    <definedName name="Gs_topadora" localSheetId="13">#REF!</definedName>
    <definedName name="Gs_topadora" localSheetId="14">#REF!</definedName>
    <definedName name="Gs_topadora" localSheetId="6">#REF!</definedName>
    <definedName name="Gs_topadora">#REF!</definedName>
    <definedName name="Gs_trailla" localSheetId="4">#REF!</definedName>
    <definedName name="Gs_trailla" localSheetId="7">#REF!</definedName>
    <definedName name="Gs_trailla" localSheetId="8">#REF!</definedName>
    <definedName name="Gs_trailla" localSheetId="9">#REF!</definedName>
    <definedName name="Gs_trailla" localSheetId="10">#REF!</definedName>
    <definedName name="Gs_trailla" localSheetId="11">#REF!</definedName>
    <definedName name="Gs_trailla" localSheetId="12">#REF!</definedName>
    <definedName name="Gs_trailla" localSheetId="13">#REF!</definedName>
    <definedName name="Gs_trailla" localSheetId="14">#REF!</definedName>
    <definedName name="Gs_trailla" localSheetId="6">#REF!</definedName>
    <definedName name="Gs_trailla">#REF!</definedName>
    <definedName name="Gs_volquete" localSheetId="4">#REF!</definedName>
    <definedName name="Gs_volquete" localSheetId="7">#REF!</definedName>
    <definedName name="Gs_volquete" localSheetId="8">#REF!</definedName>
    <definedName name="Gs_volquete" localSheetId="9">#REF!</definedName>
    <definedName name="Gs_volquete" localSheetId="10">#REF!</definedName>
    <definedName name="Gs_volquete" localSheetId="11">#REF!</definedName>
    <definedName name="Gs_volquete" localSheetId="12">#REF!</definedName>
    <definedName name="Gs_volquete" localSheetId="13">#REF!</definedName>
    <definedName name="Gs_volquete" localSheetId="14">#REF!</definedName>
    <definedName name="Gs_volquete" localSheetId="6">#REF!</definedName>
    <definedName name="Gs_volquete">#REF!</definedName>
    <definedName name="gsrg" localSheetId="4" hidden="1">#REF!</definedName>
    <definedName name="gsrg" localSheetId="7" hidden="1">#REF!</definedName>
    <definedName name="gsrg" localSheetId="8" hidden="1">#REF!</definedName>
    <definedName name="gsrg" localSheetId="9" hidden="1">#REF!</definedName>
    <definedName name="gsrg" localSheetId="10" hidden="1">#REF!</definedName>
    <definedName name="gsrg" localSheetId="11" hidden="1">#REF!</definedName>
    <definedName name="gsrg" localSheetId="12" hidden="1">#REF!</definedName>
    <definedName name="gsrg" localSheetId="13" hidden="1">#REF!</definedName>
    <definedName name="gsrg" localSheetId="14" hidden="1">#REF!</definedName>
    <definedName name="gsrg" localSheetId="6" hidden="1">#REF!</definedName>
    <definedName name="gsrg" hidden="1">#REF!</definedName>
    <definedName name="gt" localSheetId="4" hidden="1">#REF!</definedName>
    <definedName name="gt" localSheetId="7" hidden="1">#REF!</definedName>
    <definedName name="gt" localSheetId="8" hidden="1">#REF!</definedName>
    <definedName name="gt" localSheetId="9" hidden="1">#REF!</definedName>
    <definedName name="gt" localSheetId="10" hidden="1">#REF!</definedName>
    <definedName name="gt" localSheetId="11" hidden="1">#REF!</definedName>
    <definedName name="gt" localSheetId="12" hidden="1">#REF!</definedName>
    <definedName name="gt" localSheetId="13" hidden="1">#REF!</definedName>
    <definedName name="gt" localSheetId="14" hidden="1">#REF!</definedName>
    <definedName name="gt" localSheetId="6" hidden="1">#REF!</definedName>
    <definedName name="gt" hidden="1">#REF!</definedName>
    <definedName name="gt6h7" localSheetId="4" hidden="1">#REF!</definedName>
    <definedName name="gt6h7" localSheetId="7" hidden="1">#REF!</definedName>
    <definedName name="gt6h7" localSheetId="8" hidden="1">#REF!</definedName>
    <definedName name="gt6h7" localSheetId="9" hidden="1">#REF!</definedName>
    <definedName name="gt6h7" localSheetId="10" hidden="1">#REF!</definedName>
    <definedName name="gt6h7" localSheetId="11" hidden="1">#REF!</definedName>
    <definedName name="gt6h7" localSheetId="12" hidden="1">#REF!</definedName>
    <definedName name="gt6h7" localSheetId="13" hidden="1">#REF!</definedName>
    <definedName name="gt6h7" localSheetId="14" hidden="1">#REF!</definedName>
    <definedName name="gt6h7" localSheetId="6" hidden="1">#REF!</definedName>
    <definedName name="gt6h7" hidden="1">#REF!</definedName>
    <definedName name="h" localSheetId="4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6">#REF!</definedName>
    <definedName name="h">#REF!</definedName>
    <definedName name="h_150" localSheetId="4">#REF!</definedName>
    <definedName name="h_150" localSheetId="7">#REF!</definedName>
    <definedName name="h_150" localSheetId="8">#REF!</definedName>
    <definedName name="h_150" localSheetId="9">#REF!</definedName>
    <definedName name="h_150" localSheetId="10">#REF!</definedName>
    <definedName name="h_150" localSheetId="11">#REF!</definedName>
    <definedName name="h_150" localSheetId="12">#REF!</definedName>
    <definedName name="h_150" localSheetId="13">#REF!</definedName>
    <definedName name="h_150" localSheetId="14">#REF!</definedName>
    <definedName name="h_150" localSheetId="6">#REF!</definedName>
    <definedName name="h_150">#REF!</definedName>
    <definedName name="h_ciclopeo" localSheetId="4">#REF!</definedName>
    <definedName name="h_ciclopeo" localSheetId="7">#REF!</definedName>
    <definedName name="h_ciclopeo" localSheetId="8">#REF!</definedName>
    <definedName name="h_ciclopeo" localSheetId="9">#REF!</definedName>
    <definedName name="h_ciclopeo" localSheetId="10">#REF!</definedName>
    <definedName name="h_ciclopeo" localSheetId="11">#REF!</definedName>
    <definedName name="h_ciclopeo" localSheetId="12">#REF!</definedName>
    <definedName name="h_ciclopeo" localSheetId="13">#REF!</definedName>
    <definedName name="h_ciclopeo" localSheetId="14">#REF!</definedName>
    <definedName name="h_ciclopeo" localSheetId="6">#REF!</definedName>
    <definedName name="h_ciclopeo">#REF!</definedName>
    <definedName name="H_Util" localSheetId="4">#REF!</definedName>
    <definedName name="H_Util" localSheetId="7">#REF!</definedName>
    <definedName name="H_Util" localSheetId="8">#REF!</definedName>
    <definedName name="H_Util" localSheetId="9">#REF!</definedName>
    <definedName name="H_Util" localSheetId="10">#REF!</definedName>
    <definedName name="H_Util" localSheetId="11">#REF!</definedName>
    <definedName name="H_Util" localSheetId="12">#REF!</definedName>
    <definedName name="H_Util" localSheetId="13">#REF!</definedName>
    <definedName name="H_Util" localSheetId="14">#REF!</definedName>
    <definedName name="H_Util" localSheetId="6">#REF!</definedName>
    <definedName name="H_Util">#REF!</definedName>
    <definedName name="h56h6" localSheetId="4" hidden="1">#REF!</definedName>
    <definedName name="h56h6" localSheetId="7" hidden="1">#REF!</definedName>
    <definedName name="h56h6" localSheetId="8" hidden="1">#REF!</definedName>
    <definedName name="h56h6" localSheetId="9" hidden="1">#REF!</definedName>
    <definedName name="h56h6" localSheetId="10" hidden="1">#REF!</definedName>
    <definedName name="h56h6" localSheetId="11" hidden="1">#REF!</definedName>
    <definedName name="h56h6" localSheetId="12" hidden="1">#REF!</definedName>
    <definedName name="h56h6" localSheetId="13" hidden="1">#REF!</definedName>
    <definedName name="h56h6" localSheetId="14" hidden="1">#REF!</definedName>
    <definedName name="h56h6" localSheetId="6" hidden="1">#REF!</definedName>
    <definedName name="h56h6" hidden="1">#REF!</definedName>
    <definedName name="Header_Row" localSheetId="4">ROW(#REF!)</definedName>
    <definedName name="Header_Row" localSheetId="8">ROW(#REF!)</definedName>
    <definedName name="Header_Row" localSheetId="9">ROW(#REF!)</definedName>
    <definedName name="Header_Row" localSheetId="10">ROW(#REF!)</definedName>
    <definedName name="Header_Row" localSheetId="11">ROW(#REF!)</definedName>
    <definedName name="Header_Row" localSheetId="12">ROW(#REF!)</definedName>
    <definedName name="Header_Row" localSheetId="13">ROW(#REF!)</definedName>
    <definedName name="Header_Row" localSheetId="14">ROW(#REF!)</definedName>
    <definedName name="Header_Row" localSheetId="6">ROW(#REF!)</definedName>
    <definedName name="Header_Row">ROW(#REF!)</definedName>
    <definedName name="hg" localSheetId="4" hidden="1">#REF!</definedName>
    <definedName name="hg" localSheetId="7" hidden="1">#REF!</definedName>
    <definedName name="hg" localSheetId="8" hidden="1">#REF!</definedName>
    <definedName name="hg" localSheetId="9" hidden="1">#REF!</definedName>
    <definedName name="hg" localSheetId="10" hidden="1">#REF!</definedName>
    <definedName name="hg" localSheetId="11" hidden="1">#REF!</definedName>
    <definedName name="hg" localSheetId="12" hidden="1">#REF!</definedName>
    <definedName name="hg" localSheetId="13" hidden="1">#REF!</definedName>
    <definedName name="hg" localSheetId="14" hidden="1">#REF!</definedName>
    <definedName name="hg" localSheetId="6" hidden="1">#REF!</definedName>
    <definedName name="hg" hidden="1">#REF!</definedName>
    <definedName name="hgnghndg" localSheetId="4" hidden="1">#REF!</definedName>
    <definedName name="hgnghndg" localSheetId="7" hidden="1">#REF!</definedName>
    <definedName name="hgnghndg" localSheetId="8" hidden="1">#REF!</definedName>
    <definedName name="hgnghndg" localSheetId="9" hidden="1">#REF!</definedName>
    <definedName name="hgnghndg" localSheetId="10" hidden="1">#REF!</definedName>
    <definedName name="hgnghndg" localSheetId="11" hidden="1">#REF!</definedName>
    <definedName name="hgnghndg" localSheetId="12" hidden="1">#REF!</definedName>
    <definedName name="hgnghndg" localSheetId="13" hidden="1">#REF!</definedName>
    <definedName name="hgnghndg" localSheetId="14" hidden="1">#REF!</definedName>
    <definedName name="hgnghndg" localSheetId="6" hidden="1">#REF!</definedName>
    <definedName name="hgnghndg" hidden="1">#REF!</definedName>
    <definedName name="hh" localSheetId="4" hidden="1">#REF!</definedName>
    <definedName name="hh" localSheetId="7" hidden="1">#REF!</definedName>
    <definedName name="hh" localSheetId="8" hidden="1">#REF!</definedName>
    <definedName name="hh" localSheetId="9" hidden="1">#REF!</definedName>
    <definedName name="hh" localSheetId="10" hidden="1">#REF!</definedName>
    <definedName name="hh" localSheetId="11" hidden="1">#REF!</definedName>
    <definedName name="hh" localSheetId="12" hidden="1">#REF!</definedName>
    <definedName name="hh" localSheetId="13" hidden="1">#REF!</definedName>
    <definedName name="hh" localSheetId="14" hidden="1">#REF!</definedName>
    <definedName name="hh" localSheetId="6" hidden="1">#REF!</definedName>
    <definedName name="hh" hidden="1">#REF!</definedName>
    <definedName name="hhh" localSheetId="7" hidden="1">{#N/A,#N/A,FALSE,"PROYECTO";#N/A,#N/A,FALSE,"REAL"}</definedName>
    <definedName name="hhh" localSheetId="8" hidden="1">{#N/A,#N/A,FALSE,"PROYECTO";#N/A,#N/A,FALSE,"REAL"}</definedName>
    <definedName name="hhh" localSheetId="9" hidden="1">{#N/A,#N/A,FALSE,"PROYECTO";#N/A,#N/A,FALSE,"REAL"}</definedName>
    <definedName name="hhh" localSheetId="10" hidden="1">{#N/A,#N/A,FALSE,"PROYECTO";#N/A,#N/A,FALSE,"REAL"}</definedName>
    <definedName name="hhh" localSheetId="11" hidden="1">{#N/A,#N/A,FALSE,"PROYECTO";#N/A,#N/A,FALSE,"REAL"}</definedName>
    <definedName name="hhh" localSheetId="12" hidden="1">{#N/A,#N/A,FALSE,"PROYECTO";#N/A,#N/A,FALSE,"REAL"}</definedName>
    <definedName name="hhh" localSheetId="13" hidden="1">{#N/A,#N/A,FALSE,"PROYECTO";#N/A,#N/A,FALSE,"REAL"}</definedName>
    <definedName name="hhh" localSheetId="14" hidden="1">{#N/A,#N/A,FALSE,"PROYECTO";#N/A,#N/A,FALSE,"REAL"}</definedName>
    <definedName name="hhh" hidden="1">{#N/A,#N/A,FALSE,"PROYECTO";#N/A,#N/A,FALSE,"REAL"}</definedName>
    <definedName name="hhy" localSheetId="4" hidden="1">#REF!</definedName>
    <definedName name="hhy" localSheetId="7" hidden="1">#REF!</definedName>
    <definedName name="hhy" localSheetId="8" hidden="1">#REF!</definedName>
    <definedName name="hhy" localSheetId="9" hidden="1">#REF!</definedName>
    <definedName name="hhy" localSheetId="10" hidden="1">#REF!</definedName>
    <definedName name="hhy" localSheetId="11" hidden="1">#REF!</definedName>
    <definedName name="hhy" localSheetId="12" hidden="1">#REF!</definedName>
    <definedName name="hhy" localSheetId="13" hidden="1">#REF!</definedName>
    <definedName name="hhy" localSheetId="14" hidden="1">#REF!</definedName>
    <definedName name="hhy" localSheetId="6" hidden="1">#REF!</definedName>
    <definedName name="hhy" hidden="1">#REF!</definedName>
    <definedName name="HIERRO_F" localSheetId="4">#REF!</definedName>
    <definedName name="HIERRO_F" localSheetId="7">#REF!</definedName>
    <definedName name="HIERRO_F" localSheetId="8">#REF!</definedName>
    <definedName name="HIERRO_F" localSheetId="9">#REF!</definedName>
    <definedName name="HIERRO_F" localSheetId="10">#REF!</definedName>
    <definedName name="HIERRO_F" localSheetId="11">#REF!</definedName>
    <definedName name="HIERRO_F" localSheetId="12">#REF!</definedName>
    <definedName name="HIERRO_F" localSheetId="13">#REF!</definedName>
    <definedName name="HIERRO_F" localSheetId="14">#REF!</definedName>
    <definedName name="HIERRO_F" localSheetId="6">#REF!</definedName>
    <definedName name="HIERRO_F">#REF!</definedName>
    <definedName name="HIERRO_P" localSheetId="4">#REF!</definedName>
    <definedName name="HIERRO_P" localSheetId="7">#REF!</definedName>
    <definedName name="HIERRO_P" localSheetId="8">#REF!</definedName>
    <definedName name="HIERRO_P" localSheetId="9">#REF!</definedName>
    <definedName name="HIERRO_P" localSheetId="10">#REF!</definedName>
    <definedName name="HIERRO_P" localSheetId="11">#REF!</definedName>
    <definedName name="HIERRO_P" localSheetId="12">#REF!</definedName>
    <definedName name="HIERRO_P" localSheetId="13">#REF!</definedName>
    <definedName name="HIERRO_P" localSheetId="14">#REF!</definedName>
    <definedName name="HIERRO_P" localSheetId="6">#REF!</definedName>
    <definedName name="HIERRO_P">#REF!</definedName>
    <definedName name="HIERRO90_F" localSheetId="4">#REF!</definedName>
    <definedName name="HIERRO90_F" localSheetId="7">#REF!</definedName>
    <definedName name="HIERRO90_F" localSheetId="8">#REF!</definedName>
    <definedName name="HIERRO90_F" localSheetId="9">#REF!</definedName>
    <definedName name="HIERRO90_F" localSheetId="10">#REF!</definedName>
    <definedName name="HIERRO90_F" localSheetId="11">#REF!</definedName>
    <definedName name="HIERRO90_F" localSheetId="12">#REF!</definedName>
    <definedName name="HIERRO90_F" localSheetId="13">#REF!</definedName>
    <definedName name="HIERRO90_F" localSheetId="14">#REF!</definedName>
    <definedName name="HIERRO90_F" localSheetId="6">#REF!</definedName>
    <definedName name="HIERRO90_F">#REF!</definedName>
    <definedName name="HIERRO90_P" localSheetId="4">#REF!</definedName>
    <definedName name="HIERRO90_P" localSheetId="7">#REF!</definedName>
    <definedName name="HIERRO90_P" localSheetId="8">#REF!</definedName>
    <definedName name="HIERRO90_P" localSheetId="9">#REF!</definedName>
    <definedName name="HIERRO90_P" localSheetId="10">#REF!</definedName>
    <definedName name="HIERRO90_P" localSheetId="11">#REF!</definedName>
    <definedName name="HIERRO90_P" localSheetId="12">#REF!</definedName>
    <definedName name="HIERRO90_P" localSheetId="13">#REF!</definedName>
    <definedName name="HIERRO90_P" localSheetId="14">#REF!</definedName>
    <definedName name="HIERRO90_P" localSheetId="6">#REF!</definedName>
    <definedName name="HIERRO90_P">#REF!</definedName>
    <definedName name="hjyk7io" localSheetId="4">#REF!</definedName>
    <definedName name="hjyk7io" localSheetId="7">#REF!</definedName>
    <definedName name="hjyk7io" localSheetId="8">#REF!</definedName>
    <definedName name="hjyk7io" localSheetId="9">#REF!</definedName>
    <definedName name="hjyk7io" localSheetId="10">#REF!</definedName>
    <definedName name="hjyk7io" localSheetId="11">#REF!</definedName>
    <definedName name="hjyk7io" localSheetId="12">#REF!</definedName>
    <definedName name="hjyk7io" localSheetId="13">#REF!</definedName>
    <definedName name="hjyk7io" localSheetId="14">#REF!</definedName>
    <definedName name="hjyk7io" localSheetId="6">#REF!</definedName>
    <definedName name="hjyk7io">#REF!</definedName>
    <definedName name="HORA_AYUDANTE" localSheetId="4">#REF!</definedName>
    <definedName name="HORA_AYUDANTE" localSheetId="7">#REF!</definedName>
    <definedName name="HORA_AYUDANTE" localSheetId="8">#REF!</definedName>
    <definedName name="HORA_AYUDANTE" localSheetId="9">#REF!</definedName>
    <definedName name="HORA_AYUDANTE" localSheetId="10">#REF!</definedName>
    <definedName name="HORA_AYUDANTE" localSheetId="11">#REF!</definedName>
    <definedName name="HORA_AYUDANTE" localSheetId="12">#REF!</definedName>
    <definedName name="HORA_AYUDANTE" localSheetId="13">#REF!</definedName>
    <definedName name="HORA_AYUDANTE" localSheetId="14">#REF!</definedName>
    <definedName name="HORA_AYUDANTE" localSheetId="6">#REF!</definedName>
    <definedName name="HORA_AYUDANTE">#REF!</definedName>
    <definedName name="hormigonera1" localSheetId="4">#REF!</definedName>
    <definedName name="hormigonera1" localSheetId="7">#REF!</definedName>
    <definedName name="hormigonera1" localSheetId="8">#REF!</definedName>
    <definedName name="hormigonera1" localSheetId="9">#REF!</definedName>
    <definedName name="hormigonera1" localSheetId="10">#REF!</definedName>
    <definedName name="hormigonera1" localSheetId="11">#REF!</definedName>
    <definedName name="hormigonera1" localSheetId="12">#REF!</definedName>
    <definedName name="hormigonera1" localSheetId="13">#REF!</definedName>
    <definedName name="hormigonera1" localSheetId="14">#REF!</definedName>
    <definedName name="hormigonera1" localSheetId="6">#REF!</definedName>
    <definedName name="hormigonera1">#REF!</definedName>
    <definedName name="Hs_Equ" localSheetId="4">#REF!</definedName>
    <definedName name="Hs_Equ" localSheetId="7">#REF!</definedName>
    <definedName name="Hs_Equ" localSheetId="8">#REF!</definedName>
    <definedName name="Hs_Equ" localSheetId="9">#REF!</definedName>
    <definedName name="Hs_Equ" localSheetId="10">#REF!</definedName>
    <definedName name="Hs_Equ" localSheetId="11">#REF!</definedName>
    <definedName name="Hs_Equ" localSheetId="12">#REF!</definedName>
    <definedName name="Hs_Equ" localSheetId="13">#REF!</definedName>
    <definedName name="Hs_Equ" localSheetId="14">#REF!</definedName>
    <definedName name="Hs_Equ" localSheetId="6">#REF!</definedName>
    <definedName name="Hs_Equ">#REF!</definedName>
    <definedName name="Hs_Fle" localSheetId="4">#REF!</definedName>
    <definedName name="Hs_Fle" localSheetId="7">#REF!</definedName>
    <definedName name="Hs_Fle" localSheetId="8">#REF!</definedName>
    <definedName name="Hs_Fle" localSheetId="9">#REF!</definedName>
    <definedName name="Hs_Fle" localSheetId="10">#REF!</definedName>
    <definedName name="Hs_Fle" localSheetId="11">#REF!</definedName>
    <definedName name="Hs_Fle" localSheetId="12">#REF!</definedName>
    <definedName name="Hs_Fle" localSheetId="13">#REF!</definedName>
    <definedName name="Hs_Fle" localSheetId="14">#REF!</definedName>
    <definedName name="Hs_Fle" localSheetId="6">#REF!</definedName>
    <definedName name="Hs_Fle">#REF!</definedName>
    <definedName name="Hs_Mat" localSheetId="4">#REF!</definedName>
    <definedName name="Hs_Mat" localSheetId="7">#REF!</definedName>
    <definedName name="Hs_Mat" localSheetId="8">#REF!</definedName>
    <definedName name="Hs_Mat" localSheetId="9">#REF!</definedName>
    <definedName name="Hs_Mat" localSheetId="10">#REF!</definedName>
    <definedName name="Hs_Mat" localSheetId="11">#REF!</definedName>
    <definedName name="Hs_Mat" localSheetId="12">#REF!</definedName>
    <definedName name="Hs_Mat" localSheetId="13">#REF!</definedName>
    <definedName name="Hs_Mat" localSheetId="14">#REF!</definedName>
    <definedName name="Hs_Mat" localSheetId="6">#REF!</definedName>
    <definedName name="Hs_Mat">#REF!</definedName>
    <definedName name="Hs_Mdo" localSheetId="4">#REF!</definedName>
    <definedName name="Hs_Mdo" localSheetId="7">#REF!</definedName>
    <definedName name="Hs_Mdo" localSheetId="8">#REF!</definedName>
    <definedName name="Hs_Mdo" localSheetId="9">#REF!</definedName>
    <definedName name="Hs_Mdo" localSheetId="10">#REF!</definedName>
    <definedName name="Hs_Mdo" localSheetId="11">#REF!</definedName>
    <definedName name="Hs_Mdo" localSheetId="12">#REF!</definedName>
    <definedName name="Hs_Mdo" localSheetId="13">#REF!</definedName>
    <definedName name="Hs_Mdo" localSheetId="14">#REF!</definedName>
    <definedName name="Hs_Mdo" localSheetId="6">#REF!</definedName>
    <definedName name="Hs_Mdo">#REF!</definedName>
    <definedName name="IMP" localSheetId="4">#REF!</definedName>
    <definedName name="IMP" localSheetId="7">#REF!</definedName>
    <definedName name="IMP" localSheetId="8">#REF!</definedName>
    <definedName name="IMP" localSheetId="9">#REF!</definedName>
    <definedName name="IMP" localSheetId="10">#REF!</definedName>
    <definedName name="IMP" localSheetId="11">#REF!</definedName>
    <definedName name="IMP" localSheetId="12">#REF!</definedName>
    <definedName name="IMP" localSheetId="13">#REF!</definedName>
    <definedName name="IMP" localSheetId="14">#REF!</definedName>
    <definedName name="IMP" localSheetId="6">#REF!</definedName>
    <definedName name="IMP">#REF!</definedName>
    <definedName name="impr_d" localSheetId="4">#REF!</definedName>
    <definedName name="impr_d" localSheetId="7">#REF!</definedName>
    <definedName name="impr_d" localSheetId="8">#REF!</definedName>
    <definedName name="impr_d" localSheetId="9">#REF!</definedName>
    <definedName name="impr_d" localSheetId="10">#REF!</definedName>
    <definedName name="impr_d" localSheetId="11">#REF!</definedName>
    <definedName name="impr_d" localSheetId="12">#REF!</definedName>
    <definedName name="impr_d" localSheetId="13">#REF!</definedName>
    <definedName name="impr_d" localSheetId="14">#REF!</definedName>
    <definedName name="impr_d" localSheetId="6">#REF!</definedName>
    <definedName name="impr_d">#REF!</definedName>
    <definedName name="impr_g" localSheetId="4">#REF!</definedName>
    <definedName name="impr_g" localSheetId="7">#REF!</definedName>
    <definedName name="impr_g" localSheetId="8">#REF!</definedName>
    <definedName name="impr_g" localSheetId="9">#REF!</definedName>
    <definedName name="impr_g" localSheetId="10">#REF!</definedName>
    <definedName name="impr_g" localSheetId="11">#REF!</definedName>
    <definedName name="impr_g" localSheetId="12">#REF!</definedName>
    <definedName name="impr_g" localSheetId="13">#REF!</definedName>
    <definedName name="impr_g" localSheetId="14">#REF!</definedName>
    <definedName name="impr_g" localSheetId="6">#REF!</definedName>
    <definedName name="impr_g">#REF!</definedName>
    <definedName name="Impuesto" localSheetId="4">#REF!</definedName>
    <definedName name="Impuesto" localSheetId="7">#REF!</definedName>
    <definedName name="Impuesto" localSheetId="8">#REF!</definedName>
    <definedName name="Impuesto" localSheetId="9">#REF!</definedName>
    <definedName name="Impuesto" localSheetId="10">#REF!</definedName>
    <definedName name="Impuesto" localSheetId="11">#REF!</definedName>
    <definedName name="Impuesto" localSheetId="12">#REF!</definedName>
    <definedName name="Impuesto" localSheetId="13">#REF!</definedName>
    <definedName name="Impuesto" localSheetId="14">#REF!</definedName>
    <definedName name="Impuesto" localSheetId="6">#REF!</definedName>
    <definedName name="Impuesto">#REF!</definedName>
    <definedName name="indice" localSheetId="4">#REF!</definedName>
    <definedName name="indice" localSheetId="7">#REF!</definedName>
    <definedName name="indice" localSheetId="8">#REF!</definedName>
    <definedName name="indice" localSheetId="9">#REF!</definedName>
    <definedName name="indice" localSheetId="10">#REF!</definedName>
    <definedName name="indice" localSheetId="11">#REF!</definedName>
    <definedName name="indice" localSheetId="12">#REF!</definedName>
    <definedName name="indice" localSheetId="13">#REF!</definedName>
    <definedName name="indice" localSheetId="14">#REF!</definedName>
    <definedName name="indice" localSheetId="6">#REF!</definedName>
    <definedName name="indice">#REF!</definedName>
    <definedName name="indireaj" localSheetId="4">#REF!</definedName>
    <definedName name="indireaj" localSheetId="7">#REF!</definedName>
    <definedName name="indireaj" localSheetId="8">#REF!</definedName>
    <definedName name="indireaj" localSheetId="9">#REF!</definedName>
    <definedName name="indireaj" localSheetId="10">#REF!</definedName>
    <definedName name="indireaj" localSheetId="11">#REF!</definedName>
    <definedName name="indireaj" localSheetId="12">#REF!</definedName>
    <definedName name="indireaj" localSheetId="13">#REF!</definedName>
    <definedName name="indireaj" localSheetId="14">#REF!</definedName>
    <definedName name="indireaj" localSheetId="6">#REF!</definedName>
    <definedName name="indireaj">#REF!</definedName>
    <definedName name="infra" localSheetId="4">#REF!</definedName>
    <definedName name="infra" localSheetId="7">#REF!</definedName>
    <definedName name="infra" localSheetId="8">#REF!</definedName>
    <definedName name="infra" localSheetId="9">#REF!</definedName>
    <definedName name="infra" localSheetId="10">#REF!</definedName>
    <definedName name="infra" localSheetId="11">#REF!</definedName>
    <definedName name="infra" localSheetId="12">#REF!</definedName>
    <definedName name="infra" localSheetId="13">#REF!</definedName>
    <definedName name="infra" localSheetId="14">#REF!</definedName>
    <definedName name="infra" localSheetId="6">#REF!</definedName>
    <definedName name="infra">#REF!</definedName>
    <definedName name="INFRAESTRUCTURA" localSheetId="4">#REF!</definedName>
    <definedName name="INFRAESTRUCTURA" localSheetId="7">#REF!</definedName>
    <definedName name="INFRAESTRUCTURA" localSheetId="8">#REF!</definedName>
    <definedName name="INFRAESTRUCTURA" localSheetId="9">#REF!</definedName>
    <definedName name="INFRAESTRUCTURA" localSheetId="10">#REF!</definedName>
    <definedName name="INFRAESTRUCTURA" localSheetId="11">#REF!</definedName>
    <definedName name="INFRAESTRUCTURA" localSheetId="12">#REF!</definedName>
    <definedName name="INFRAESTRUCTURA" localSheetId="13">#REF!</definedName>
    <definedName name="INFRAESTRUCTURA" localSheetId="14">#REF!</definedName>
    <definedName name="INFRAESTRUCTURA" localSheetId="6">#REF!</definedName>
    <definedName name="INFRAESTRUCTURA">#REF!</definedName>
    <definedName name="Insumos_Edificios" localSheetId="4">#REF!</definedName>
    <definedName name="Insumos_Edificios" localSheetId="7">#REF!</definedName>
    <definedName name="Insumos_Edificios" localSheetId="8">#REF!</definedName>
    <definedName name="Insumos_Edificios" localSheetId="9">#REF!</definedName>
    <definedName name="Insumos_Edificios" localSheetId="10">#REF!</definedName>
    <definedName name="Insumos_Edificios" localSheetId="11">#REF!</definedName>
    <definedName name="Insumos_Edificios" localSheetId="12">#REF!</definedName>
    <definedName name="Insumos_Edificios" localSheetId="13">#REF!</definedName>
    <definedName name="Insumos_Edificios" localSheetId="14">#REF!</definedName>
    <definedName name="Insumos_Edificios" localSheetId="6">#REF!</definedName>
    <definedName name="Insumos_Edificios">#REF!</definedName>
    <definedName name="Insumos111" localSheetId="4">#REF!</definedName>
    <definedName name="Insumos111" localSheetId="7">#REF!</definedName>
    <definedName name="Insumos111" localSheetId="8">#REF!</definedName>
    <definedName name="Insumos111" localSheetId="9">#REF!</definedName>
    <definedName name="Insumos111" localSheetId="10">#REF!</definedName>
    <definedName name="Insumos111" localSheetId="11">#REF!</definedName>
    <definedName name="Insumos111" localSheetId="12">#REF!</definedName>
    <definedName name="Insumos111" localSheetId="13">#REF!</definedName>
    <definedName name="Insumos111" localSheetId="14">#REF!</definedName>
    <definedName name="Insumos111" localSheetId="6">#REF!</definedName>
    <definedName name="Insumos111">#REF!</definedName>
    <definedName name="int" localSheetId="4">#REF!</definedName>
    <definedName name="int" localSheetId="7">#REF!</definedName>
    <definedName name="int" localSheetId="8">#REF!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3">#REF!</definedName>
    <definedName name="int" localSheetId="14">#REF!</definedName>
    <definedName name="int" localSheetId="6">#REF!</definedName>
    <definedName name="int">#REF!</definedName>
    <definedName name="Interes" localSheetId="4">#REF!</definedName>
    <definedName name="Interes" localSheetId="7">#REF!</definedName>
    <definedName name="Interes" localSheetId="8">#REF!</definedName>
    <definedName name="Interes" localSheetId="9">#REF!</definedName>
    <definedName name="Interes" localSheetId="10">#REF!</definedName>
    <definedName name="Interes" localSheetId="11">#REF!</definedName>
    <definedName name="Interes" localSheetId="12">#REF!</definedName>
    <definedName name="Interes" localSheetId="13">#REF!</definedName>
    <definedName name="Interes" localSheetId="14">#REF!</definedName>
    <definedName name="Interes" localSheetId="6">#REF!</definedName>
    <definedName name="Interes">#REF!</definedName>
    <definedName name="intereses" localSheetId="4">#REF!*'5- COSTO FINANCIERO AFD'!Tasa_de_Interés/#REF!</definedName>
    <definedName name="intereses" localSheetId="7">#REF!*'ESTRUCTURA DE COSTOS T1'!Tasa_de_Interés/#REF!</definedName>
    <definedName name="intereses" localSheetId="8">#REF!*'ESTRUCTURA DE COSTOS T2'!Tasa_de_Interés/#REF!</definedName>
    <definedName name="intereses" localSheetId="9">#REF!*'ESTRUCTURA DE COSTOS T3'!Tasa_de_Interés/#REF!</definedName>
    <definedName name="intereses" localSheetId="10">#REF!*'ESTRUCTURA DE COSTOS T4'!Tasa_de_Interés/#REF!</definedName>
    <definedName name="intereses" localSheetId="11">#REF!*'ESTRUCTURA DE COSTOS T5'!Tasa_de_Interés/#REF!</definedName>
    <definedName name="intereses" localSheetId="12">#REF!*'ESTRUCTURA DE COSTOS T6'!Tasa_de_Interés/#REF!</definedName>
    <definedName name="intereses" localSheetId="13">#REF!*'ESTRUCTURA DE COSTOS T7'!Tasa_de_Interés/#REF!</definedName>
    <definedName name="intereses" localSheetId="14">#REF!*'ESTRUCTURA DE COSTOS T8'!Tasa_de_Interés/#REF!</definedName>
    <definedName name="intereses" localSheetId="6">#REF!*'RESUMEN PARA PLATAFORMA '!Tasa_de_Interés/#REF!</definedName>
    <definedName name="intereses">#REF!*Tasa_de_Interés/#REF!</definedName>
    <definedName name="Interest" localSheetId="4">-IPMT('5- COSTO FINANCIERO AFD'!Interest_Rate/12,'5- COSTO FINANCIERO AFD'!Payment_Number,'5- COSTO FINANCIERO AFD'!Number_of_Payments,'5- COSTO FINANCIERO AFD'!Loan_Amount)</definedName>
    <definedName name="Interest" localSheetId="7">-IPMT('ESTRUCTURA DE COSTOS T1'!Interest_Rate/12,'ESTRUCTURA DE COSTOS T1'!Payment_Number,'ESTRUCTURA DE COSTOS T1'!Number_of_Payments,'ESTRUCTURA DE COSTOS T1'!Loan_Amount)</definedName>
    <definedName name="Interest" localSheetId="8">-IPMT('ESTRUCTURA DE COSTOS T2'!Interest_Rate/12,'ESTRUCTURA DE COSTOS T2'!Payment_Number,'ESTRUCTURA DE COSTOS T2'!Number_of_Payments,'ESTRUCTURA DE COSTOS T2'!Loan_Amount)</definedName>
    <definedName name="Interest" localSheetId="9">-IPMT('ESTRUCTURA DE COSTOS T3'!Interest_Rate/12,'ESTRUCTURA DE COSTOS T3'!Payment_Number,'ESTRUCTURA DE COSTOS T3'!Number_of_Payments,'ESTRUCTURA DE COSTOS T3'!Loan_Amount)</definedName>
    <definedName name="Interest" localSheetId="10">-IPMT('ESTRUCTURA DE COSTOS T4'!Interest_Rate/12,'ESTRUCTURA DE COSTOS T4'!Payment_Number,'ESTRUCTURA DE COSTOS T4'!Number_of_Payments,'ESTRUCTURA DE COSTOS T4'!Loan_Amount)</definedName>
    <definedName name="Interest" localSheetId="11">-IPMT('ESTRUCTURA DE COSTOS T5'!Interest_Rate/12,'ESTRUCTURA DE COSTOS T5'!Payment_Number,'ESTRUCTURA DE COSTOS T5'!Number_of_Payments,'ESTRUCTURA DE COSTOS T5'!Loan_Amount)</definedName>
    <definedName name="Interest" localSheetId="12">-IPMT('ESTRUCTURA DE COSTOS T6'!Interest_Rate/12,'ESTRUCTURA DE COSTOS T6'!Payment_Number,'ESTRUCTURA DE COSTOS T6'!Number_of_Payments,'ESTRUCTURA DE COSTOS T6'!Loan_Amount)</definedName>
    <definedName name="Interest" localSheetId="13">-IPMT('ESTRUCTURA DE COSTOS T7'!Interest_Rate/12,'ESTRUCTURA DE COSTOS T7'!Payment_Number,'ESTRUCTURA DE COSTOS T7'!Number_of_Payments,'ESTRUCTURA DE COSTOS T7'!Loan_Amount)</definedName>
    <definedName name="Interest" localSheetId="14">-IPMT('ESTRUCTURA DE COSTOS T8'!Interest_Rate/12,'ESTRUCTURA DE COSTOS T8'!Payment_Number,'ESTRUCTURA DE COSTOS T8'!Number_of_Payments,'ESTRUCTURA DE COSTOS T8'!Loan_Amount)</definedName>
    <definedName name="Interest" localSheetId="6">-IPMT('RESUMEN PARA PLATAFORMA '!Interest_Rate/12,'RESUMEN PARA PLATAFORMA '!Payment_Number,'RESUMEN PARA PLATAFORMA '!Number_of_Payments,'RESUMEN PARA PLATAFORMA '!Loan_Amount)</definedName>
    <definedName name="Interest">-IPMT(Interest_Rate/12,Payment_Number,Number_of_Payments,Loan_Amount)</definedName>
    <definedName name="Interest_Rate" localSheetId="4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10">#REF!</definedName>
    <definedName name="Interest_Rate" localSheetId="11">#REF!</definedName>
    <definedName name="Interest_Rate" localSheetId="12">#REF!</definedName>
    <definedName name="Interest_Rate" localSheetId="13">#REF!</definedName>
    <definedName name="Interest_Rate" localSheetId="14">#REF!</definedName>
    <definedName name="Interest_Rate" localSheetId="6">#REF!</definedName>
    <definedName name="Interest_Rate">#REF!</definedName>
    <definedName name="ioio" localSheetId="4" hidden="1">#REF!</definedName>
    <definedName name="ioio" localSheetId="7" hidden="1">#REF!</definedName>
    <definedName name="ioio" localSheetId="8" hidden="1">#REF!</definedName>
    <definedName name="ioio" localSheetId="9" hidden="1">#REF!</definedName>
    <definedName name="ioio" localSheetId="10" hidden="1">#REF!</definedName>
    <definedName name="ioio" localSheetId="11" hidden="1">#REF!</definedName>
    <definedName name="ioio" localSheetId="12" hidden="1">#REF!</definedName>
    <definedName name="ioio" localSheetId="13" hidden="1">#REF!</definedName>
    <definedName name="ioio" localSheetId="14" hidden="1">#REF!</definedName>
    <definedName name="ioio" localSheetId="6" hidden="1">#REF!</definedName>
    <definedName name="ioio" hidden="1">#REF!</definedName>
    <definedName name="ioioio" localSheetId="4" hidden="1">#REF!</definedName>
    <definedName name="ioioio" localSheetId="7" hidden="1">#REF!</definedName>
    <definedName name="ioioio" localSheetId="8" hidden="1">#REF!</definedName>
    <definedName name="ioioio" localSheetId="9" hidden="1">#REF!</definedName>
    <definedName name="ioioio" localSheetId="10" hidden="1">#REF!</definedName>
    <definedName name="ioioio" localSheetId="11" hidden="1">#REF!</definedName>
    <definedName name="ioioio" localSheetId="12" hidden="1">#REF!</definedName>
    <definedName name="ioioio" localSheetId="13" hidden="1">#REF!</definedName>
    <definedName name="ioioio" localSheetId="14" hidden="1">#REF!</definedName>
    <definedName name="ioioio" localSheetId="6" hidden="1">#REF!</definedName>
    <definedName name="ioioio" hidden="1">#REF!</definedName>
    <definedName name="ioioioi" localSheetId="4" hidden="1">#REF!</definedName>
    <definedName name="ioioioi" localSheetId="7" hidden="1">#REF!</definedName>
    <definedName name="ioioioi" localSheetId="8" hidden="1">#REF!</definedName>
    <definedName name="ioioioi" localSheetId="9" hidden="1">#REF!</definedName>
    <definedName name="ioioioi" localSheetId="10" hidden="1">#REF!</definedName>
    <definedName name="ioioioi" localSheetId="11" hidden="1">#REF!</definedName>
    <definedName name="ioioioi" localSheetId="12" hidden="1">#REF!</definedName>
    <definedName name="ioioioi" localSheetId="13" hidden="1">#REF!</definedName>
    <definedName name="ioioioi" localSheetId="14" hidden="1">#REF!</definedName>
    <definedName name="ioioioi" localSheetId="6" hidden="1">#REF!</definedName>
    <definedName name="ioioioi" hidden="1">#REF!</definedName>
    <definedName name="ioioioioioio" localSheetId="4" hidden="1">#REF!</definedName>
    <definedName name="ioioioioioio" localSheetId="7" hidden="1">#REF!</definedName>
    <definedName name="ioioioioioio" localSheetId="8" hidden="1">#REF!</definedName>
    <definedName name="ioioioioioio" localSheetId="9" hidden="1">#REF!</definedName>
    <definedName name="ioioioioioio" localSheetId="10" hidden="1">#REF!</definedName>
    <definedName name="ioioioioioio" localSheetId="11" hidden="1">#REF!</definedName>
    <definedName name="ioioioioioio" localSheetId="12" hidden="1">#REF!</definedName>
    <definedName name="ioioioioioio" localSheetId="13" hidden="1">#REF!</definedName>
    <definedName name="ioioioioioio" localSheetId="14" hidden="1">#REF!</definedName>
    <definedName name="ioioioioioio" localSheetId="6" hidden="1">#REF!</definedName>
    <definedName name="ioioioioioio" hidden="1">#REF!</definedName>
    <definedName name="ioioioioioiooioiooi" localSheetId="4" hidden="1">#REF!</definedName>
    <definedName name="ioioioioioiooioiooi" localSheetId="7" hidden="1">#REF!</definedName>
    <definedName name="ioioioioioiooioiooi" localSheetId="8" hidden="1">#REF!</definedName>
    <definedName name="ioioioioioiooioiooi" localSheetId="9" hidden="1">#REF!</definedName>
    <definedName name="ioioioioioiooioiooi" localSheetId="10" hidden="1">#REF!</definedName>
    <definedName name="ioioioioioiooioiooi" localSheetId="11" hidden="1">#REF!</definedName>
    <definedName name="ioioioioioiooioiooi" localSheetId="12" hidden="1">#REF!</definedName>
    <definedName name="ioioioioioiooioiooi" localSheetId="13" hidden="1">#REF!</definedName>
    <definedName name="ioioioioioiooioiooi" localSheetId="14" hidden="1">#REF!</definedName>
    <definedName name="ioioioioioiooioiooi" localSheetId="6" hidden="1">#REF!</definedName>
    <definedName name="ioioioioioiooioiooi" hidden="1">#REF!</definedName>
    <definedName name="Ite_Cod" localSheetId="4">#REF!</definedName>
    <definedName name="Ite_Cod" localSheetId="7">#REF!</definedName>
    <definedName name="Ite_Cod" localSheetId="8">#REF!</definedName>
    <definedName name="Ite_Cod" localSheetId="9">#REF!</definedName>
    <definedName name="Ite_Cod" localSheetId="10">#REF!</definedName>
    <definedName name="Ite_Cod" localSheetId="11">#REF!</definedName>
    <definedName name="Ite_Cod" localSheetId="12">#REF!</definedName>
    <definedName name="Ite_Cod" localSheetId="13">#REF!</definedName>
    <definedName name="Ite_Cod" localSheetId="14">#REF!</definedName>
    <definedName name="Ite_Cod" localSheetId="6">#REF!</definedName>
    <definedName name="Ite_Cod">#REF!</definedName>
    <definedName name="Ite_Pad" localSheetId="4">#REF!</definedName>
    <definedName name="Ite_Pad" localSheetId="7">#REF!</definedName>
    <definedName name="Ite_Pad" localSheetId="8">#REF!</definedName>
    <definedName name="Ite_Pad" localSheetId="9">#REF!</definedName>
    <definedName name="Ite_Pad" localSheetId="10">#REF!</definedName>
    <definedName name="Ite_Pad" localSheetId="11">#REF!</definedName>
    <definedName name="Ite_Pad" localSheetId="12">#REF!</definedName>
    <definedName name="Ite_Pad" localSheetId="13">#REF!</definedName>
    <definedName name="Ite_Pad" localSheetId="14">#REF!</definedName>
    <definedName name="Ite_Pad" localSheetId="6">#REF!</definedName>
    <definedName name="Ite_Pad">#REF!</definedName>
    <definedName name="Item_D_G" localSheetId="4">#REF!</definedName>
    <definedName name="Item_D_G" localSheetId="7">#REF!</definedName>
    <definedName name="Item_D_G" localSheetId="8">#REF!</definedName>
    <definedName name="Item_D_G" localSheetId="9">#REF!</definedName>
    <definedName name="Item_D_G" localSheetId="10">#REF!</definedName>
    <definedName name="Item_D_G" localSheetId="11">#REF!</definedName>
    <definedName name="Item_D_G" localSheetId="12">#REF!</definedName>
    <definedName name="Item_D_G" localSheetId="13">#REF!</definedName>
    <definedName name="Item_D_G" localSheetId="14">#REF!</definedName>
    <definedName name="Item_D_G" localSheetId="6">#REF!</definedName>
    <definedName name="Item_D_G">#REF!</definedName>
    <definedName name="ITEMIZADO" localSheetId="4">#REF!</definedName>
    <definedName name="ITEMIZADO" localSheetId="7">#REF!</definedName>
    <definedName name="ITEMIZADO" localSheetId="8">#REF!</definedName>
    <definedName name="ITEMIZADO" localSheetId="9">#REF!</definedName>
    <definedName name="ITEMIZADO" localSheetId="10">#REF!</definedName>
    <definedName name="ITEMIZADO" localSheetId="11">#REF!</definedName>
    <definedName name="ITEMIZADO" localSheetId="12">#REF!</definedName>
    <definedName name="ITEMIZADO" localSheetId="13">#REF!</definedName>
    <definedName name="ITEMIZADO" localSheetId="14">#REF!</definedName>
    <definedName name="ITEMIZADO" localSheetId="6">#REF!</definedName>
    <definedName name="ITEMIZADO">#REF!</definedName>
    <definedName name="ITEMIZADO_DE_CUBIERTAS" localSheetId="4">#REF!</definedName>
    <definedName name="ITEMIZADO_DE_CUBIERTAS" localSheetId="7">#REF!</definedName>
    <definedName name="ITEMIZADO_DE_CUBIERTAS" localSheetId="8">#REF!</definedName>
    <definedName name="ITEMIZADO_DE_CUBIERTAS" localSheetId="9">#REF!</definedName>
    <definedName name="ITEMIZADO_DE_CUBIERTAS" localSheetId="10">#REF!</definedName>
    <definedName name="ITEMIZADO_DE_CUBIERTAS" localSheetId="11">#REF!</definedName>
    <definedName name="ITEMIZADO_DE_CUBIERTAS" localSheetId="12">#REF!</definedName>
    <definedName name="ITEMIZADO_DE_CUBIERTAS" localSheetId="13">#REF!</definedName>
    <definedName name="ITEMIZADO_DE_CUBIERTAS" localSheetId="14">#REF!</definedName>
    <definedName name="ITEMIZADO_DE_CUBIERTAS" localSheetId="6">#REF!</definedName>
    <definedName name="ITEMIZADO_DE_CUBIERTAS">#REF!</definedName>
    <definedName name="ITEMS" localSheetId="4">#REF!</definedName>
    <definedName name="ITEMS" localSheetId="7">#REF!</definedName>
    <definedName name="ITEMS" localSheetId="8">#REF!</definedName>
    <definedName name="ITEMS" localSheetId="9">#REF!</definedName>
    <definedName name="ITEMS" localSheetId="10">#REF!</definedName>
    <definedName name="ITEMS" localSheetId="11">#REF!</definedName>
    <definedName name="ITEMS" localSheetId="12">#REF!</definedName>
    <definedName name="ITEMS" localSheetId="13">#REF!</definedName>
    <definedName name="ITEMS" localSheetId="14">#REF!</definedName>
    <definedName name="ITEMS" localSheetId="6">#REF!</definedName>
    <definedName name="ITEMS">#REF!</definedName>
    <definedName name="items_apoyo" localSheetId="4">#REF!</definedName>
    <definedName name="items_apoyo" localSheetId="7">#REF!</definedName>
    <definedName name="items_apoyo" localSheetId="8">#REF!</definedName>
    <definedName name="items_apoyo" localSheetId="9">#REF!</definedName>
    <definedName name="items_apoyo" localSheetId="10">#REF!</definedName>
    <definedName name="items_apoyo" localSheetId="11">#REF!</definedName>
    <definedName name="items_apoyo" localSheetId="12">#REF!</definedName>
    <definedName name="items_apoyo" localSheetId="13">#REF!</definedName>
    <definedName name="items_apoyo" localSheetId="14">#REF!</definedName>
    <definedName name="items_apoyo" localSheetId="6">#REF!</definedName>
    <definedName name="items_apoyo">#REF!</definedName>
    <definedName name="itemsfinan" localSheetId="4">#REF!</definedName>
    <definedName name="itemsfinan" localSheetId="7">#REF!</definedName>
    <definedName name="itemsfinan" localSheetId="8">#REF!</definedName>
    <definedName name="itemsfinan" localSheetId="9">#REF!</definedName>
    <definedName name="itemsfinan" localSheetId="10">#REF!</definedName>
    <definedName name="itemsfinan" localSheetId="11">#REF!</definedName>
    <definedName name="itemsfinan" localSheetId="12">#REF!</definedName>
    <definedName name="itemsfinan" localSheetId="13">#REF!</definedName>
    <definedName name="itemsfinan" localSheetId="14">#REF!</definedName>
    <definedName name="itemsfinan" localSheetId="6">#REF!</definedName>
    <definedName name="itemsfinan">#REF!</definedName>
    <definedName name="iu" localSheetId="4" hidden="1">#REF!</definedName>
    <definedName name="iu" localSheetId="7" hidden="1">#REF!</definedName>
    <definedName name="iu" localSheetId="8" hidden="1">#REF!</definedName>
    <definedName name="iu" localSheetId="9" hidden="1">#REF!</definedName>
    <definedName name="iu" localSheetId="10" hidden="1">#REF!</definedName>
    <definedName name="iu" localSheetId="11" hidden="1">#REF!</definedName>
    <definedName name="iu" localSheetId="12" hidden="1">#REF!</definedName>
    <definedName name="iu" localSheetId="13" hidden="1">#REF!</definedName>
    <definedName name="iu" localSheetId="14" hidden="1">#REF!</definedName>
    <definedName name="iu" localSheetId="6" hidden="1">#REF!</definedName>
    <definedName name="iu" hidden="1">#REF!</definedName>
    <definedName name="IVA" localSheetId="4">#REF!</definedName>
    <definedName name="IVA" localSheetId="7">#REF!</definedName>
    <definedName name="IVA" localSheetId="8">#REF!</definedName>
    <definedName name="IVA" localSheetId="9">#REF!</definedName>
    <definedName name="IVA" localSheetId="10">#REF!</definedName>
    <definedName name="IVA" localSheetId="11">#REF!</definedName>
    <definedName name="IVA" localSheetId="12">#REF!</definedName>
    <definedName name="IVA" localSheetId="13">#REF!</definedName>
    <definedName name="IVA" localSheetId="14">#REF!</definedName>
    <definedName name="IVA" localSheetId="6">#REF!</definedName>
    <definedName name="IVA">#REF!</definedName>
    <definedName name="j" localSheetId="4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6">#REF!</definedName>
    <definedName name="j">#REF!</definedName>
    <definedName name="ji" localSheetId="4">#REF!</definedName>
    <definedName name="ji" localSheetId="7">#REF!</definedName>
    <definedName name="ji" localSheetId="8">#REF!</definedName>
    <definedName name="ji" localSheetId="9">#REF!</definedName>
    <definedName name="ji" localSheetId="10">#REF!</definedName>
    <definedName name="ji" localSheetId="11">#REF!</definedName>
    <definedName name="ji" localSheetId="12">#REF!</definedName>
    <definedName name="ji" localSheetId="13">#REF!</definedName>
    <definedName name="ji" localSheetId="14">#REF!</definedName>
    <definedName name="ji" localSheetId="6">#REF!</definedName>
    <definedName name="ji">#REF!</definedName>
    <definedName name="JJ" localSheetId="4">#REF!</definedName>
    <definedName name="JJ" localSheetId="7">#REF!</definedName>
    <definedName name="JJ" localSheetId="8">#REF!</definedName>
    <definedName name="JJ" localSheetId="9">#REF!</definedName>
    <definedName name="JJ" localSheetId="10">#REF!</definedName>
    <definedName name="JJ" localSheetId="11">#REF!</definedName>
    <definedName name="JJ" localSheetId="12">#REF!</definedName>
    <definedName name="JJ" localSheetId="13">#REF!</definedName>
    <definedName name="JJ" localSheetId="14">#REF!</definedName>
    <definedName name="JJ" localSheetId="6">#REF!</definedName>
    <definedName name="JJ">#REF!</definedName>
    <definedName name="jjj" localSheetId="7" hidden="1">{#N/A,#N/A,FALSE,"Ag_Cardozo";#N/A,#N/A,FALSE,"Cardozo";#N/A,#N/A,FALSE,"Ortiz";#N/A,#N/A,FALSE,"Ag_Ortiz";#N/A,#N/A,FALSE,"Cabrera";#N/A,#N/A,FALSE,"Ag_Cabrera"}</definedName>
    <definedName name="jjj" localSheetId="8" hidden="1">{#N/A,#N/A,FALSE,"Ag_Cardozo";#N/A,#N/A,FALSE,"Cardozo";#N/A,#N/A,FALSE,"Ortiz";#N/A,#N/A,FALSE,"Ag_Ortiz";#N/A,#N/A,FALSE,"Cabrera";#N/A,#N/A,FALSE,"Ag_Cabrera"}</definedName>
    <definedName name="jjj" localSheetId="9" hidden="1">{#N/A,#N/A,FALSE,"Ag_Cardozo";#N/A,#N/A,FALSE,"Cardozo";#N/A,#N/A,FALSE,"Ortiz";#N/A,#N/A,FALSE,"Ag_Ortiz";#N/A,#N/A,FALSE,"Cabrera";#N/A,#N/A,FALSE,"Ag_Cabrera"}</definedName>
    <definedName name="jjj" localSheetId="10" hidden="1">{#N/A,#N/A,FALSE,"Ag_Cardozo";#N/A,#N/A,FALSE,"Cardozo";#N/A,#N/A,FALSE,"Ortiz";#N/A,#N/A,FALSE,"Ag_Ortiz";#N/A,#N/A,FALSE,"Cabrera";#N/A,#N/A,FALSE,"Ag_Cabrera"}</definedName>
    <definedName name="jjj" localSheetId="11" hidden="1">{#N/A,#N/A,FALSE,"Ag_Cardozo";#N/A,#N/A,FALSE,"Cardozo";#N/A,#N/A,FALSE,"Ortiz";#N/A,#N/A,FALSE,"Ag_Ortiz";#N/A,#N/A,FALSE,"Cabrera";#N/A,#N/A,FALSE,"Ag_Cabrera"}</definedName>
    <definedName name="jjj" localSheetId="12" hidden="1">{#N/A,#N/A,FALSE,"Ag_Cardozo";#N/A,#N/A,FALSE,"Cardozo";#N/A,#N/A,FALSE,"Ortiz";#N/A,#N/A,FALSE,"Ag_Ortiz";#N/A,#N/A,FALSE,"Cabrera";#N/A,#N/A,FALSE,"Ag_Cabrera"}</definedName>
    <definedName name="jjj" localSheetId="13" hidden="1">{#N/A,#N/A,FALSE,"Ag_Cardozo";#N/A,#N/A,FALSE,"Cardozo";#N/A,#N/A,FALSE,"Ortiz";#N/A,#N/A,FALSE,"Ag_Ortiz";#N/A,#N/A,FALSE,"Cabrera";#N/A,#N/A,FALSE,"Ag_Cabrera"}</definedName>
    <definedName name="jjj" localSheetId="14" hidden="1">{#N/A,#N/A,FALSE,"Ag_Cardozo";#N/A,#N/A,FALSE,"Cardozo";#N/A,#N/A,FALSE,"Ortiz";#N/A,#N/A,FALSE,"Ag_Ortiz";#N/A,#N/A,FALSE,"Cabrera";#N/A,#N/A,FALSE,"Ag_Cabrera"}</definedName>
    <definedName name="jjj" hidden="1">{#N/A,#N/A,FALSE,"Ag_Cardozo";#N/A,#N/A,FALSE,"Cardozo";#N/A,#N/A,FALSE,"Ortiz";#N/A,#N/A,FALSE,"Ag_Ortiz";#N/A,#N/A,FALSE,"Cabrera";#N/A,#N/A,FALSE,"Ag_Cabrera"}</definedName>
    <definedName name="jjjjjjjj" localSheetId="4" hidden="1">#REF!</definedName>
    <definedName name="jjjjjjjj" localSheetId="7" hidden="1">#REF!</definedName>
    <definedName name="jjjjjjjj" localSheetId="8" hidden="1">#REF!</definedName>
    <definedName name="jjjjjjjj" localSheetId="9" hidden="1">#REF!</definedName>
    <definedName name="jjjjjjjj" localSheetId="10" hidden="1">#REF!</definedName>
    <definedName name="jjjjjjjj" localSheetId="11" hidden="1">#REF!</definedName>
    <definedName name="jjjjjjjj" localSheetId="12" hidden="1">#REF!</definedName>
    <definedName name="jjjjjjjj" localSheetId="13" hidden="1">#REF!</definedName>
    <definedName name="jjjjjjjj" localSheetId="14" hidden="1">#REF!</definedName>
    <definedName name="jjjjjjjj" localSheetId="6" hidden="1">#REF!</definedName>
    <definedName name="jjjjjjjj" hidden="1">#REF!</definedName>
    <definedName name="jm" localSheetId="4" hidden="1">#REF!</definedName>
    <definedName name="jm" localSheetId="7" hidden="1">#REF!</definedName>
    <definedName name="jm" localSheetId="8" hidden="1">#REF!</definedName>
    <definedName name="jm" localSheetId="9" hidden="1">#REF!</definedName>
    <definedName name="jm" localSheetId="10" hidden="1">#REF!</definedName>
    <definedName name="jm" localSheetId="11" hidden="1">#REF!</definedName>
    <definedName name="jm" localSheetId="12" hidden="1">#REF!</definedName>
    <definedName name="jm" localSheetId="13" hidden="1">#REF!</definedName>
    <definedName name="jm" localSheetId="14" hidden="1">#REF!</definedName>
    <definedName name="jm" localSheetId="6" hidden="1">#REF!</definedName>
    <definedName name="jm" hidden="1">#REF!</definedName>
    <definedName name="ju64j" localSheetId="4" hidden="1">#REF!</definedName>
    <definedName name="ju64j" localSheetId="7" hidden="1">#REF!</definedName>
    <definedName name="ju64j" localSheetId="8" hidden="1">#REF!</definedName>
    <definedName name="ju64j" localSheetId="9" hidden="1">#REF!</definedName>
    <definedName name="ju64j" localSheetId="10" hidden="1">#REF!</definedName>
    <definedName name="ju64j" localSheetId="11" hidden="1">#REF!</definedName>
    <definedName name="ju64j" localSheetId="12" hidden="1">#REF!</definedName>
    <definedName name="ju64j" localSheetId="13" hidden="1">#REF!</definedName>
    <definedName name="ju64j" localSheetId="14" hidden="1">#REF!</definedName>
    <definedName name="ju64j" localSheetId="6" hidden="1">#REF!</definedName>
    <definedName name="ju64j" hidden="1">#REF!</definedName>
    <definedName name="k" localSheetId="4" hidden="1">#REF!</definedName>
    <definedName name="k" localSheetId="7" hidden="1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13" hidden="1">#REF!</definedName>
    <definedName name="k" localSheetId="14" hidden="1">#REF!</definedName>
    <definedName name="k" localSheetId="6" hidden="1">#REF!</definedName>
    <definedName name="k" hidden="1">#REF!</definedName>
    <definedName name="kcr" localSheetId="4">#REF!</definedName>
    <definedName name="kcr" localSheetId="7">#REF!</definedName>
    <definedName name="kcr" localSheetId="8">#REF!</definedName>
    <definedName name="kcr" localSheetId="9">#REF!</definedName>
    <definedName name="kcr" localSheetId="10">#REF!</definedName>
    <definedName name="kcr" localSheetId="11">#REF!</definedName>
    <definedName name="kcr" localSheetId="12">#REF!</definedName>
    <definedName name="kcr" localSheetId="13">#REF!</definedName>
    <definedName name="kcr" localSheetId="14">#REF!</definedName>
    <definedName name="kcr" localSheetId="6">#REF!</definedName>
    <definedName name="kcr">#REF!</definedName>
    <definedName name="kf" localSheetId="4">#REF!</definedName>
    <definedName name="kf" localSheetId="7">#REF!</definedName>
    <definedName name="kf" localSheetId="8">#REF!</definedName>
    <definedName name="kf" localSheetId="9">#REF!</definedName>
    <definedName name="kf" localSheetId="10">#REF!</definedName>
    <definedName name="kf" localSheetId="11">#REF!</definedName>
    <definedName name="kf" localSheetId="12">#REF!</definedName>
    <definedName name="kf" localSheetId="13">#REF!</definedName>
    <definedName name="kf" localSheetId="14">#REF!</definedName>
    <definedName name="kf" localSheetId="6">#REF!</definedName>
    <definedName name="kf">#REF!</definedName>
    <definedName name="kjh" localSheetId="4">#REF!</definedName>
    <definedName name="kjh" localSheetId="7">#REF!</definedName>
    <definedName name="kjh" localSheetId="8">#REF!</definedName>
    <definedName name="kjh" localSheetId="9">#REF!</definedName>
    <definedName name="kjh" localSheetId="10">#REF!</definedName>
    <definedName name="kjh" localSheetId="11">#REF!</definedName>
    <definedName name="kjh" localSheetId="12">#REF!</definedName>
    <definedName name="kjh" localSheetId="13">#REF!</definedName>
    <definedName name="kjh" localSheetId="14">#REF!</definedName>
    <definedName name="kjh" localSheetId="6">#REF!</definedName>
    <definedName name="kjh">#REF!</definedName>
    <definedName name="kk" localSheetId="4" hidden="1">#REF!</definedName>
    <definedName name="kk" localSheetId="7" hidden="1">#REF!</definedName>
    <definedName name="kk" localSheetId="8" hidden="1">#REF!</definedName>
    <definedName name="kk" localSheetId="9" hidden="1">#REF!</definedName>
    <definedName name="kk" localSheetId="10" hidden="1">#REF!</definedName>
    <definedName name="kk" localSheetId="11" hidden="1">#REF!</definedName>
    <definedName name="kk" localSheetId="12" hidden="1">#REF!</definedName>
    <definedName name="kk" localSheetId="13" hidden="1">#REF!</definedName>
    <definedName name="kk" localSheetId="14" hidden="1">#REF!</definedName>
    <definedName name="kk" localSheetId="6" hidden="1">#REF!</definedName>
    <definedName name="kk" hidden="1">#REF!</definedName>
    <definedName name="kkk" localSheetId="7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8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9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10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11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12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13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localSheetId="14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kk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kl" localSheetId="4">#REF!</definedName>
    <definedName name="kl" localSheetId="7">#REF!</definedName>
    <definedName name="kl" localSheetId="8">#REF!</definedName>
    <definedName name="kl" localSheetId="9">#REF!</definedName>
    <definedName name="kl" localSheetId="10">#REF!</definedName>
    <definedName name="kl" localSheetId="11">#REF!</definedName>
    <definedName name="kl" localSheetId="12">#REF!</definedName>
    <definedName name="kl" localSheetId="13">#REF!</definedName>
    <definedName name="kl" localSheetId="14">#REF!</definedName>
    <definedName name="kl" localSheetId="6">#REF!</definedName>
    <definedName name="kl">#REF!</definedName>
    <definedName name="klks" localSheetId="4" hidden="1">#REF!</definedName>
    <definedName name="klks" localSheetId="7" hidden="1">#REF!</definedName>
    <definedName name="klks" localSheetId="8" hidden="1">#REF!</definedName>
    <definedName name="klks" localSheetId="9" hidden="1">#REF!</definedName>
    <definedName name="klks" localSheetId="10" hidden="1">#REF!</definedName>
    <definedName name="klks" localSheetId="11" hidden="1">#REF!</definedName>
    <definedName name="klks" localSheetId="12" hidden="1">#REF!</definedName>
    <definedName name="klks" localSheetId="13" hidden="1">#REF!</definedName>
    <definedName name="klks" localSheetId="14" hidden="1">#REF!</definedName>
    <definedName name="klks" localSheetId="6" hidden="1">#REF!</definedName>
    <definedName name="klks" hidden="1">#REF!</definedName>
    <definedName name="l" localSheetId="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7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8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9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10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11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12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13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localSheetId="1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.l" localSheetId="4" hidden="1">#REF!</definedName>
    <definedName name="l.l" localSheetId="7" hidden="1">#REF!</definedName>
    <definedName name="l.l" localSheetId="8" hidden="1">#REF!</definedName>
    <definedName name="l.l" localSheetId="9" hidden="1">#REF!</definedName>
    <definedName name="l.l" localSheetId="10" hidden="1">#REF!</definedName>
    <definedName name="l.l" localSheetId="11" hidden="1">#REF!</definedName>
    <definedName name="l.l" localSheetId="12" hidden="1">#REF!</definedName>
    <definedName name="l.l" localSheetId="13" hidden="1">#REF!</definedName>
    <definedName name="l.l" localSheetId="14" hidden="1">#REF!</definedName>
    <definedName name="l.l" localSheetId="6" hidden="1">#REF!</definedName>
    <definedName name="l.l" hidden="1">#REF!</definedName>
    <definedName name="Last_Row" localSheetId="4">IF('5- COSTO FINANCIERO AFD'!Values_Entered,'5- COSTO FINANCIERO AFD'!Header_Row+'5- COSTO FINANCIERO AFD'!Number_of_Payments,'5- COSTO FINANCIERO AFD'!Header_Row)</definedName>
    <definedName name="Last_Row" localSheetId="7">IF('ESTRUCTURA DE COSTOS T1'!Values_Entered,Header_Row+'ESTRUCTURA DE COSTOS T1'!Number_of_Payments,Header_Row)</definedName>
    <definedName name="Last_Row" localSheetId="8">IF('ESTRUCTURA DE COSTOS T2'!Values_Entered,'ESTRUCTURA DE COSTOS T2'!Header_Row+'ESTRUCTURA DE COSTOS T2'!Number_of_Payments,'ESTRUCTURA DE COSTOS T2'!Header_Row)</definedName>
    <definedName name="Last_Row" localSheetId="9">IF('ESTRUCTURA DE COSTOS T3'!Values_Entered,'ESTRUCTURA DE COSTOS T3'!Header_Row+'ESTRUCTURA DE COSTOS T3'!Number_of_Payments,'ESTRUCTURA DE COSTOS T3'!Header_Row)</definedName>
    <definedName name="Last_Row" localSheetId="10">IF('ESTRUCTURA DE COSTOS T4'!Values_Entered,'ESTRUCTURA DE COSTOS T4'!Header_Row+'ESTRUCTURA DE COSTOS T4'!Number_of_Payments,'ESTRUCTURA DE COSTOS T4'!Header_Row)</definedName>
    <definedName name="Last_Row" localSheetId="11">IF('ESTRUCTURA DE COSTOS T5'!Values_Entered,'ESTRUCTURA DE COSTOS T5'!Header_Row+'ESTRUCTURA DE COSTOS T5'!Number_of_Payments,'ESTRUCTURA DE COSTOS T5'!Header_Row)</definedName>
    <definedName name="Last_Row" localSheetId="12">IF('ESTRUCTURA DE COSTOS T6'!Values_Entered,'ESTRUCTURA DE COSTOS T6'!Header_Row+'ESTRUCTURA DE COSTOS T6'!Number_of_Payments,'ESTRUCTURA DE COSTOS T6'!Header_Row)</definedName>
    <definedName name="Last_Row" localSheetId="13">IF('ESTRUCTURA DE COSTOS T7'!Values_Entered,'ESTRUCTURA DE COSTOS T7'!Header_Row+'ESTRUCTURA DE COSTOS T7'!Number_of_Payments,'ESTRUCTURA DE COSTOS T7'!Header_Row)</definedName>
    <definedName name="Last_Row" localSheetId="14">IF('ESTRUCTURA DE COSTOS T8'!Values_Entered,'ESTRUCTURA DE COSTOS T8'!Header_Row+'ESTRUCTURA DE COSTOS T8'!Number_of_Payments,'ESTRUCTURA DE COSTOS T8'!Header_Row)</definedName>
    <definedName name="Last_Row" localSheetId="6">IF('RESUMEN PARA PLATAFORMA '!Values_Entered,'RESUMEN PARA PLATAFORMA '!Header_Row+'RESUMEN PARA PLATAFORMA '!Number_of_Payments,'RESUMEN PARA PLATAFORMA '!Header_Row)</definedName>
    <definedName name="Last_Row">IF(Values_Entered,Header_Row+Number_of_Payments,Header_Row)</definedName>
    <definedName name="lic_dolar" localSheetId="4">#REF!</definedName>
    <definedName name="lic_dolar" localSheetId="7">#REF!</definedName>
    <definedName name="lic_dolar" localSheetId="8">#REF!</definedName>
    <definedName name="lic_dolar" localSheetId="9">#REF!</definedName>
    <definedName name="lic_dolar" localSheetId="10">#REF!</definedName>
    <definedName name="lic_dolar" localSheetId="11">#REF!</definedName>
    <definedName name="lic_dolar" localSheetId="12">#REF!</definedName>
    <definedName name="lic_dolar" localSheetId="13">#REF!</definedName>
    <definedName name="lic_dolar" localSheetId="14">#REF!</definedName>
    <definedName name="lic_dolar" localSheetId="6">#REF!</definedName>
    <definedName name="lic_dolar">#REF!</definedName>
    <definedName name="licit" localSheetId="4">#REF!</definedName>
    <definedName name="licit" localSheetId="7">#REF!</definedName>
    <definedName name="licit" localSheetId="8">#REF!</definedName>
    <definedName name="licit" localSheetId="9">#REF!</definedName>
    <definedName name="licit" localSheetId="10">#REF!</definedName>
    <definedName name="licit" localSheetId="11">#REF!</definedName>
    <definedName name="licit" localSheetId="12">#REF!</definedName>
    <definedName name="licit" localSheetId="13">#REF!</definedName>
    <definedName name="licit" localSheetId="14">#REF!</definedName>
    <definedName name="licit" localSheetId="6">#REF!</definedName>
    <definedName name="licit">#REF!</definedName>
    <definedName name="ligad" localSheetId="4">#REF!</definedName>
    <definedName name="ligad" localSheetId="7">#REF!</definedName>
    <definedName name="ligad" localSheetId="8">#REF!</definedName>
    <definedName name="ligad" localSheetId="9">#REF!</definedName>
    <definedName name="ligad" localSheetId="10">#REF!</definedName>
    <definedName name="ligad" localSheetId="11">#REF!</definedName>
    <definedName name="ligad" localSheetId="12">#REF!</definedName>
    <definedName name="ligad" localSheetId="13">#REF!</definedName>
    <definedName name="ligad" localSheetId="14">#REF!</definedName>
    <definedName name="ligad" localSheetId="6">#REF!</definedName>
    <definedName name="ligad">#REF!</definedName>
    <definedName name="ligag" localSheetId="4">#REF!</definedName>
    <definedName name="ligag" localSheetId="7">#REF!</definedName>
    <definedName name="ligag" localSheetId="8">#REF!</definedName>
    <definedName name="ligag" localSheetId="9">#REF!</definedName>
    <definedName name="ligag" localSheetId="10">#REF!</definedName>
    <definedName name="ligag" localSheetId="11">#REF!</definedName>
    <definedName name="ligag" localSheetId="12">#REF!</definedName>
    <definedName name="ligag" localSheetId="13">#REF!</definedName>
    <definedName name="ligag" localSheetId="14">#REF!</definedName>
    <definedName name="ligag" localSheetId="6">#REF!</definedName>
    <definedName name="ligag">#REF!</definedName>
    <definedName name="limpieza" localSheetId="4">#REF!</definedName>
    <definedName name="limpieza" localSheetId="7">#REF!</definedName>
    <definedName name="limpieza" localSheetId="8">#REF!</definedName>
    <definedName name="limpieza" localSheetId="9">#REF!</definedName>
    <definedName name="limpieza" localSheetId="10">#REF!</definedName>
    <definedName name="limpieza" localSheetId="11">#REF!</definedName>
    <definedName name="limpieza" localSheetId="12">#REF!</definedName>
    <definedName name="limpieza" localSheetId="13">#REF!</definedName>
    <definedName name="limpieza" localSheetId="14">#REF!</definedName>
    <definedName name="limpieza" localSheetId="6">#REF!</definedName>
    <definedName name="limpieza">#REF!</definedName>
    <definedName name="Listado" localSheetId="4">#REF!</definedName>
    <definedName name="Listado" localSheetId="7">#REF!</definedName>
    <definedName name="Listado" localSheetId="8">#REF!</definedName>
    <definedName name="Listado" localSheetId="9">#REF!</definedName>
    <definedName name="Listado" localSheetId="10">#REF!</definedName>
    <definedName name="Listado" localSheetId="11">#REF!</definedName>
    <definedName name="Listado" localSheetId="12">#REF!</definedName>
    <definedName name="Listado" localSheetId="13">#REF!</definedName>
    <definedName name="Listado" localSheetId="14">#REF!</definedName>
    <definedName name="Listado" localSheetId="6">#REF!</definedName>
    <definedName name="Listado">#REF!</definedName>
    <definedName name="LISTAPERFILES" localSheetId="4">#REF!</definedName>
    <definedName name="LISTAPERFILES" localSheetId="7">#REF!</definedName>
    <definedName name="LISTAPERFILES" localSheetId="8">#REF!</definedName>
    <definedName name="LISTAPERFILES" localSheetId="9">#REF!</definedName>
    <definedName name="LISTAPERFILES" localSheetId="10">#REF!</definedName>
    <definedName name="LISTAPERFILES" localSheetId="11">#REF!</definedName>
    <definedName name="LISTAPERFILES" localSheetId="12">#REF!</definedName>
    <definedName name="LISTAPERFILES" localSheetId="13">#REF!</definedName>
    <definedName name="LISTAPERFILES" localSheetId="14">#REF!</definedName>
    <definedName name="LISTAPERFILES" localSheetId="6">#REF!</definedName>
    <definedName name="LISTAPERFILES">#REF!</definedName>
    <definedName name="LK" localSheetId="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7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8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9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10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11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12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13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localSheetId="1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K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ll" localSheetId="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lll" localSheetId="7" hidden="1">{#N/A,#N/A,FALSE,"L_Orue";#N/A,#N/A,FALSE,"E_Orue";#N/A,#N/A,FALSE,"L_Caba";#N/A,#N/A,FALSE,"E_Caba";#N/A,#N/A,FALSE,"L_Quin";#N/A,#N/A,FALSE,"E_Quin";#N/A,#N/A,FALSE,"L_Flei";#N/A,#N/A,FALSE,"E_Flei"}</definedName>
    <definedName name="llll" localSheetId="8" hidden="1">{#N/A,#N/A,FALSE,"L_Orue";#N/A,#N/A,FALSE,"E_Orue";#N/A,#N/A,FALSE,"L_Caba";#N/A,#N/A,FALSE,"E_Caba";#N/A,#N/A,FALSE,"L_Quin";#N/A,#N/A,FALSE,"E_Quin";#N/A,#N/A,FALSE,"L_Flei";#N/A,#N/A,FALSE,"E_Flei"}</definedName>
    <definedName name="llll" localSheetId="9" hidden="1">{#N/A,#N/A,FALSE,"L_Orue";#N/A,#N/A,FALSE,"E_Orue";#N/A,#N/A,FALSE,"L_Caba";#N/A,#N/A,FALSE,"E_Caba";#N/A,#N/A,FALSE,"L_Quin";#N/A,#N/A,FALSE,"E_Quin";#N/A,#N/A,FALSE,"L_Flei";#N/A,#N/A,FALSE,"E_Flei"}</definedName>
    <definedName name="llll" localSheetId="10" hidden="1">{#N/A,#N/A,FALSE,"L_Orue";#N/A,#N/A,FALSE,"E_Orue";#N/A,#N/A,FALSE,"L_Caba";#N/A,#N/A,FALSE,"E_Caba";#N/A,#N/A,FALSE,"L_Quin";#N/A,#N/A,FALSE,"E_Quin";#N/A,#N/A,FALSE,"L_Flei";#N/A,#N/A,FALSE,"E_Flei"}</definedName>
    <definedName name="llll" localSheetId="11" hidden="1">{#N/A,#N/A,FALSE,"L_Orue";#N/A,#N/A,FALSE,"E_Orue";#N/A,#N/A,FALSE,"L_Caba";#N/A,#N/A,FALSE,"E_Caba";#N/A,#N/A,FALSE,"L_Quin";#N/A,#N/A,FALSE,"E_Quin";#N/A,#N/A,FALSE,"L_Flei";#N/A,#N/A,FALSE,"E_Flei"}</definedName>
    <definedName name="llll" localSheetId="12" hidden="1">{#N/A,#N/A,FALSE,"L_Orue";#N/A,#N/A,FALSE,"E_Orue";#N/A,#N/A,FALSE,"L_Caba";#N/A,#N/A,FALSE,"E_Caba";#N/A,#N/A,FALSE,"L_Quin";#N/A,#N/A,FALSE,"E_Quin";#N/A,#N/A,FALSE,"L_Flei";#N/A,#N/A,FALSE,"E_Flei"}</definedName>
    <definedName name="llll" localSheetId="13" hidden="1">{#N/A,#N/A,FALSE,"L_Orue";#N/A,#N/A,FALSE,"E_Orue";#N/A,#N/A,FALSE,"L_Caba";#N/A,#N/A,FALSE,"E_Caba";#N/A,#N/A,FALSE,"L_Quin";#N/A,#N/A,FALSE,"E_Quin";#N/A,#N/A,FALSE,"L_Flei";#N/A,#N/A,FALSE,"E_Flei"}</definedName>
    <definedName name="llll" localSheetId="14" hidden="1">{#N/A,#N/A,FALSE,"L_Orue";#N/A,#N/A,FALSE,"E_Orue";#N/A,#N/A,FALSE,"L_Caba";#N/A,#N/A,FALSE,"E_Caba";#N/A,#N/A,FALSE,"L_Quin";#N/A,#N/A,FALSE,"E_Quin";#N/A,#N/A,FALSE,"L_Flei";#N/A,#N/A,FALSE,"E_Flei"}</definedName>
    <definedName name="llll" hidden="1">{#N/A,#N/A,FALSE,"L_Orue";#N/A,#N/A,FALSE,"E_Orue";#N/A,#N/A,FALSE,"L_Caba";#N/A,#N/A,FALSE,"E_Caba";#N/A,#N/A,FALSE,"L_Quin";#N/A,#N/A,FALSE,"E_Quin";#N/A,#N/A,FALSE,"L_Flei";#N/A,#N/A,FALSE,"E_Flei"}</definedName>
    <definedName name="Loan_Amount" localSheetId="4">#REF!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10">#REF!</definedName>
    <definedName name="Loan_Amount" localSheetId="11">#REF!</definedName>
    <definedName name="Loan_Amount" localSheetId="12">#REF!</definedName>
    <definedName name="Loan_Amount" localSheetId="13">#REF!</definedName>
    <definedName name="Loan_Amount" localSheetId="14">#REF!</definedName>
    <definedName name="Loan_Amount" localSheetId="6">#REF!</definedName>
    <definedName name="Loan_Amount">#REF!</definedName>
    <definedName name="Loan_Not_Paid" localSheetId="4">IF('5- COSTO FINANCIERO AFD'!Payment_Number&lt;='5- COSTO FINANCIERO AFD'!Number_of_Payments,1,0)</definedName>
    <definedName name="Loan_Not_Paid" localSheetId="7">IF('ESTRUCTURA DE COSTOS T1'!Payment_Number&lt;='ESTRUCTURA DE COSTOS T1'!Number_of_Payments,1,0)</definedName>
    <definedName name="Loan_Not_Paid" localSheetId="8">IF('ESTRUCTURA DE COSTOS T2'!Payment_Number&lt;='ESTRUCTURA DE COSTOS T2'!Number_of_Payments,1,0)</definedName>
    <definedName name="Loan_Not_Paid" localSheetId="9">IF('ESTRUCTURA DE COSTOS T3'!Payment_Number&lt;='ESTRUCTURA DE COSTOS T3'!Number_of_Payments,1,0)</definedName>
    <definedName name="Loan_Not_Paid" localSheetId="10">IF('ESTRUCTURA DE COSTOS T4'!Payment_Number&lt;='ESTRUCTURA DE COSTOS T4'!Number_of_Payments,1,0)</definedName>
    <definedName name="Loan_Not_Paid" localSheetId="11">IF('ESTRUCTURA DE COSTOS T5'!Payment_Number&lt;='ESTRUCTURA DE COSTOS T5'!Number_of_Payments,1,0)</definedName>
    <definedName name="Loan_Not_Paid" localSheetId="12">IF('ESTRUCTURA DE COSTOS T6'!Payment_Number&lt;='ESTRUCTURA DE COSTOS T6'!Number_of_Payments,1,0)</definedName>
    <definedName name="Loan_Not_Paid" localSheetId="13">IF('ESTRUCTURA DE COSTOS T7'!Payment_Number&lt;='ESTRUCTURA DE COSTOS T7'!Number_of_Payments,1,0)</definedName>
    <definedName name="Loan_Not_Paid" localSheetId="14">IF('ESTRUCTURA DE COSTOS T8'!Payment_Number&lt;='ESTRUCTURA DE COSTOS T8'!Number_of_Payments,1,0)</definedName>
    <definedName name="Loan_Not_Paid" localSheetId="6">IF('RESUMEN PARA PLATAFORMA '!Payment_Number&lt;='RESUMEN PARA PLATAFORMA '!Number_of_Payments,1,0)</definedName>
    <definedName name="Loan_Not_Paid">IF(Payment_Number&lt;=Number_of_Payments,1,0)</definedName>
    <definedName name="Loan_Start" localSheetId="4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2">#REF!</definedName>
    <definedName name="Loan_Start" localSheetId="13">#REF!</definedName>
    <definedName name="Loan_Start" localSheetId="14">#REF!</definedName>
    <definedName name="Loan_Start" localSheetId="6">#REF!</definedName>
    <definedName name="Loan_Start">#REF!</definedName>
    <definedName name="Loan_Years" localSheetId="4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2">#REF!</definedName>
    <definedName name="Loan_Years" localSheetId="13">#REF!</definedName>
    <definedName name="Loan_Years" localSheetId="14">#REF!</definedName>
    <definedName name="Loan_Years" localSheetId="6">#REF!</definedName>
    <definedName name="Loan_Years">#REF!</definedName>
    <definedName name="Losa" localSheetId="4">#REF!</definedName>
    <definedName name="Losa" localSheetId="7">#REF!</definedName>
    <definedName name="Losa" localSheetId="8">#REF!</definedName>
    <definedName name="Losa" localSheetId="9">#REF!</definedName>
    <definedName name="Losa" localSheetId="10">#REF!</definedName>
    <definedName name="Losa" localSheetId="11">#REF!</definedName>
    <definedName name="Losa" localSheetId="12">#REF!</definedName>
    <definedName name="Losa" localSheetId="13">#REF!</definedName>
    <definedName name="Losa" localSheetId="14">#REF!</definedName>
    <definedName name="Losa" localSheetId="6">#REF!</definedName>
    <definedName name="Losa">#REF!</definedName>
    <definedName name="losas" localSheetId="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sas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LOTE3" localSheetId="4">#REF!</definedName>
    <definedName name="LOTE3" localSheetId="7">#REF!</definedName>
    <definedName name="LOTE3" localSheetId="8">#REF!</definedName>
    <definedName name="LOTE3" localSheetId="9">#REF!</definedName>
    <definedName name="LOTE3" localSheetId="10">#REF!</definedName>
    <definedName name="LOTE3" localSheetId="11">#REF!</definedName>
    <definedName name="LOTE3" localSheetId="12">#REF!</definedName>
    <definedName name="LOTE3" localSheetId="13">#REF!</definedName>
    <definedName name="LOTE3" localSheetId="14">#REF!</definedName>
    <definedName name="LOTE3" localSheetId="6">#REF!</definedName>
    <definedName name="LOTE3">#REF!</definedName>
    <definedName name="LOTE4" localSheetId="4">#REF!</definedName>
    <definedName name="LOTE4" localSheetId="7">#REF!</definedName>
    <definedName name="LOTE4" localSheetId="8">#REF!</definedName>
    <definedName name="LOTE4" localSheetId="9">#REF!</definedName>
    <definedName name="LOTE4" localSheetId="10">#REF!</definedName>
    <definedName name="LOTE4" localSheetId="11">#REF!</definedName>
    <definedName name="LOTE4" localSheetId="12">#REF!</definedName>
    <definedName name="LOTE4" localSheetId="13">#REF!</definedName>
    <definedName name="LOTE4" localSheetId="14">#REF!</definedName>
    <definedName name="LOTE4" localSheetId="6">#REF!</definedName>
    <definedName name="LOTE4">#REF!</definedName>
    <definedName name="LOTE6" localSheetId="4">#REF!</definedName>
    <definedName name="LOTE6" localSheetId="7">#REF!</definedName>
    <definedName name="LOTE6" localSheetId="8">#REF!</definedName>
    <definedName name="LOTE6" localSheetId="9">#REF!</definedName>
    <definedName name="LOTE6" localSheetId="10">#REF!</definedName>
    <definedName name="LOTE6" localSheetId="11">#REF!</definedName>
    <definedName name="LOTE6" localSheetId="12">#REF!</definedName>
    <definedName name="LOTE6" localSheetId="13">#REF!</definedName>
    <definedName name="LOTE6" localSheetId="14">#REF!</definedName>
    <definedName name="LOTE6" localSheetId="6">#REF!</definedName>
    <definedName name="LOTE6">#REF!</definedName>
    <definedName name="LOTE8" localSheetId="4">#REF!</definedName>
    <definedName name="LOTE8" localSheetId="7">#REF!</definedName>
    <definedName name="LOTE8" localSheetId="8">#REF!</definedName>
    <definedName name="LOTE8" localSheetId="9">#REF!</definedName>
    <definedName name="LOTE8" localSheetId="10">#REF!</definedName>
    <definedName name="LOTE8" localSheetId="11">#REF!</definedName>
    <definedName name="LOTE8" localSheetId="12">#REF!</definedName>
    <definedName name="LOTE8" localSheetId="13">#REF!</definedName>
    <definedName name="LOTE8" localSheetId="14">#REF!</definedName>
    <definedName name="LOTE8" localSheetId="6">#REF!</definedName>
    <definedName name="LOTE8">#REF!</definedName>
    <definedName name="lub" localSheetId="4">#REF!</definedName>
    <definedName name="lub" localSheetId="7">#REF!</definedName>
    <definedName name="lub" localSheetId="8">#REF!</definedName>
    <definedName name="lub" localSheetId="9">#REF!</definedName>
    <definedName name="lub" localSheetId="10">#REF!</definedName>
    <definedName name="lub" localSheetId="11">#REF!</definedName>
    <definedName name="lub" localSheetId="12">#REF!</definedName>
    <definedName name="lub" localSheetId="13">#REF!</definedName>
    <definedName name="lub" localSheetId="14">#REF!</definedName>
    <definedName name="lub" localSheetId="6">#REF!</definedName>
    <definedName name="lub">#REF!</definedName>
    <definedName name="lubric" localSheetId="4">#REF!</definedName>
    <definedName name="lubric" localSheetId="7">#REF!</definedName>
    <definedName name="lubric" localSheetId="8">#REF!</definedName>
    <definedName name="lubric" localSheetId="9">#REF!</definedName>
    <definedName name="lubric" localSheetId="10">#REF!</definedName>
    <definedName name="lubric" localSheetId="11">#REF!</definedName>
    <definedName name="lubric" localSheetId="12">#REF!</definedName>
    <definedName name="lubric" localSheetId="13">#REF!</definedName>
    <definedName name="lubric" localSheetId="14">#REF!</definedName>
    <definedName name="lubric" localSheetId="6">#REF!</definedName>
    <definedName name="lubric">#REF!</definedName>
    <definedName name="LUIS" localSheetId="4">#REF!</definedName>
    <definedName name="LUIS" localSheetId="7">#REF!</definedName>
    <definedName name="LUIS" localSheetId="8">#REF!</definedName>
    <definedName name="LUIS" localSheetId="9">#REF!</definedName>
    <definedName name="LUIS" localSheetId="10">#REF!</definedName>
    <definedName name="LUIS" localSheetId="11">#REF!</definedName>
    <definedName name="LUIS" localSheetId="12">#REF!</definedName>
    <definedName name="LUIS" localSheetId="13">#REF!</definedName>
    <definedName name="LUIS" localSheetId="14">#REF!</definedName>
    <definedName name="LUIS" localSheetId="6">#REF!</definedName>
    <definedName name="LUIS">#REF!</definedName>
    <definedName name="LULU" localSheetId="4">#REF!</definedName>
    <definedName name="LULU" localSheetId="7">#REF!</definedName>
    <definedName name="LULU" localSheetId="8">#REF!</definedName>
    <definedName name="LULU" localSheetId="9">#REF!</definedName>
    <definedName name="LULU" localSheetId="10">#REF!</definedName>
    <definedName name="LULU" localSheetId="11">#REF!</definedName>
    <definedName name="LULU" localSheetId="12">#REF!</definedName>
    <definedName name="LULU" localSheetId="13">#REF!</definedName>
    <definedName name="LULU" localSheetId="14">#REF!</definedName>
    <definedName name="LULU" localSheetId="6">#REF!</definedName>
    <definedName name="LULU">#REF!</definedName>
    <definedName name="LUZBELLA" localSheetId="4">#REF!</definedName>
    <definedName name="LUZBELLA" localSheetId="7">#REF!</definedName>
    <definedName name="LUZBELLA" localSheetId="8">#REF!</definedName>
    <definedName name="LUZBELLA" localSheetId="9">#REF!</definedName>
    <definedName name="LUZBELLA" localSheetId="10">#REF!</definedName>
    <definedName name="LUZBELLA" localSheetId="11">#REF!</definedName>
    <definedName name="LUZBELLA" localSheetId="12">#REF!</definedName>
    <definedName name="LUZBELLA" localSheetId="13">#REF!</definedName>
    <definedName name="LUZBELLA" localSheetId="14">#REF!</definedName>
    <definedName name="LUZBELLA" localSheetId="6">#REF!</definedName>
    <definedName name="LUZBELLA">#REF!</definedName>
    <definedName name="m" localSheetId="4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4">#REF!</definedName>
    <definedName name="m" localSheetId="6">#REF!</definedName>
    <definedName name="m">#REF!</definedName>
    <definedName name="M_201" localSheetId="4">#REF!</definedName>
    <definedName name="M_201" localSheetId="7">#REF!</definedName>
    <definedName name="M_201" localSheetId="8">#REF!</definedName>
    <definedName name="M_201" localSheetId="9">#REF!</definedName>
    <definedName name="M_201" localSheetId="10">#REF!</definedName>
    <definedName name="M_201" localSheetId="11">#REF!</definedName>
    <definedName name="M_201" localSheetId="12">#REF!</definedName>
    <definedName name="M_201" localSheetId="13">#REF!</definedName>
    <definedName name="M_201" localSheetId="14">#REF!</definedName>
    <definedName name="M_201" localSheetId="6">#REF!</definedName>
    <definedName name="M_201">#REF!</definedName>
    <definedName name="M_202" localSheetId="4">#REF!</definedName>
    <definedName name="M_202" localSheetId="7">#REF!</definedName>
    <definedName name="M_202" localSheetId="8">#REF!</definedName>
    <definedName name="M_202" localSheetId="9">#REF!</definedName>
    <definedName name="M_202" localSheetId="10">#REF!</definedName>
    <definedName name="M_202" localSheetId="11">#REF!</definedName>
    <definedName name="M_202" localSheetId="12">#REF!</definedName>
    <definedName name="M_202" localSheetId="13">#REF!</definedName>
    <definedName name="M_202" localSheetId="14">#REF!</definedName>
    <definedName name="M_202" localSheetId="6">#REF!</definedName>
    <definedName name="M_202">#REF!</definedName>
    <definedName name="M_203" localSheetId="4">#REF!</definedName>
    <definedName name="M_203" localSheetId="7">#REF!</definedName>
    <definedName name="M_203" localSheetId="8">#REF!</definedName>
    <definedName name="M_203" localSheetId="9">#REF!</definedName>
    <definedName name="M_203" localSheetId="10">#REF!</definedName>
    <definedName name="M_203" localSheetId="11">#REF!</definedName>
    <definedName name="M_203" localSheetId="12">#REF!</definedName>
    <definedName name="M_203" localSheetId="13">#REF!</definedName>
    <definedName name="M_203" localSheetId="14">#REF!</definedName>
    <definedName name="M_203" localSheetId="6">#REF!</definedName>
    <definedName name="M_203">#REF!</definedName>
    <definedName name="M_203A" localSheetId="4">#REF!</definedName>
    <definedName name="M_203A" localSheetId="7">#REF!</definedName>
    <definedName name="M_203A" localSheetId="8">#REF!</definedName>
    <definedName name="M_203A" localSheetId="9">#REF!</definedName>
    <definedName name="M_203A" localSheetId="10">#REF!</definedName>
    <definedName name="M_203A" localSheetId="11">#REF!</definedName>
    <definedName name="M_203A" localSheetId="12">#REF!</definedName>
    <definedName name="M_203A" localSheetId="13">#REF!</definedName>
    <definedName name="M_203A" localSheetId="14">#REF!</definedName>
    <definedName name="M_203A" localSheetId="6">#REF!</definedName>
    <definedName name="M_203A">#REF!</definedName>
    <definedName name="M_203B" localSheetId="4">#REF!</definedName>
    <definedName name="M_203B" localSheetId="7">#REF!</definedName>
    <definedName name="M_203B" localSheetId="8">#REF!</definedName>
    <definedName name="M_203B" localSheetId="9">#REF!</definedName>
    <definedName name="M_203B" localSheetId="10">#REF!</definedName>
    <definedName name="M_203B" localSheetId="11">#REF!</definedName>
    <definedName name="M_203B" localSheetId="12">#REF!</definedName>
    <definedName name="M_203B" localSheetId="13">#REF!</definedName>
    <definedName name="M_203B" localSheetId="14">#REF!</definedName>
    <definedName name="M_203B" localSheetId="6">#REF!</definedName>
    <definedName name="M_203B">#REF!</definedName>
    <definedName name="M_203C" localSheetId="4">#REF!</definedName>
    <definedName name="M_203C" localSheetId="7">#REF!</definedName>
    <definedName name="M_203C" localSheetId="8">#REF!</definedName>
    <definedName name="M_203C" localSheetId="9">#REF!</definedName>
    <definedName name="M_203C" localSheetId="10">#REF!</definedName>
    <definedName name="M_203C" localSheetId="11">#REF!</definedName>
    <definedName name="M_203C" localSheetId="12">#REF!</definedName>
    <definedName name="M_203C" localSheetId="13">#REF!</definedName>
    <definedName name="M_203C" localSheetId="14">#REF!</definedName>
    <definedName name="M_203C" localSheetId="6">#REF!</definedName>
    <definedName name="M_203C">#REF!</definedName>
    <definedName name="M_203D" localSheetId="4">#REF!</definedName>
    <definedName name="M_203D" localSheetId="7">#REF!</definedName>
    <definedName name="M_203D" localSheetId="8">#REF!</definedName>
    <definedName name="M_203D" localSheetId="9">#REF!</definedName>
    <definedName name="M_203D" localSheetId="10">#REF!</definedName>
    <definedName name="M_203D" localSheetId="11">#REF!</definedName>
    <definedName name="M_203D" localSheetId="12">#REF!</definedName>
    <definedName name="M_203D" localSheetId="13">#REF!</definedName>
    <definedName name="M_203D" localSheetId="14">#REF!</definedName>
    <definedName name="M_203D" localSheetId="6">#REF!</definedName>
    <definedName name="M_203D">#REF!</definedName>
    <definedName name="M_203F" localSheetId="4">#REF!</definedName>
    <definedName name="M_203F" localSheetId="7">#REF!</definedName>
    <definedName name="M_203F" localSheetId="8">#REF!</definedName>
    <definedName name="M_203F" localSheetId="9">#REF!</definedName>
    <definedName name="M_203F" localSheetId="10">#REF!</definedName>
    <definedName name="M_203F" localSheetId="11">#REF!</definedName>
    <definedName name="M_203F" localSheetId="12">#REF!</definedName>
    <definedName name="M_203F" localSheetId="13">#REF!</definedName>
    <definedName name="M_203F" localSheetId="14">#REF!</definedName>
    <definedName name="M_203F" localSheetId="6">#REF!</definedName>
    <definedName name="M_203F">#REF!</definedName>
    <definedName name="M_303" localSheetId="4">#REF!</definedName>
    <definedName name="M_303" localSheetId="7">#REF!</definedName>
    <definedName name="M_303" localSheetId="8">#REF!</definedName>
    <definedName name="M_303" localSheetId="9">#REF!</definedName>
    <definedName name="M_303" localSheetId="10">#REF!</definedName>
    <definedName name="M_303" localSheetId="11">#REF!</definedName>
    <definedName name="M_303" localSheetId="12">#REF!</definedName>
    <definedName name="M_303" localSheetId="13">#REF!</definedName>
    <definedName name="M_303" localSheetId="14">#REF!</definedName>
    <definedName name="M_303" localSheetId="6">#REF!</definedName>
    <definedName name="M_303">#REF!</definedName>
    <definedName name="M_320" localSheetId="4">#REF!</definedName>
    <definedName name="M_320" localSheetId="7">#REF!</definedName>
    <definedName name="M_320" localSheetId="8">#REF!</definedName>
    <definedName name="M_320" localSheetId="9">#REF!</definedName>
    <definedName name="M_320" localSheetId="10">#REF!</definedName>
    <definedName name="M_320" localSheetId="11">#REF!</definedName>
    <definedName name="M_320" localSheetId="12">#REF!</definedName>
    <definedName name="M_320" localSheetId="13">#REF!</definedName>
    <definedName name="M_320" localSheetId="14">#REF!</definedName>
    <definedName name="M_320" localSheetId="6">#REF!</definedName>
    <definedName name="M_320">#REF!</definedName>
    <definedName name="M_320A" localSheetId="4">#REF!</definedName>
    <definedName name="M_320A" localSheetId="7">#REF!</definedName>
    <definedName name="M_320A" localSheetId="8">#REF!</definedName>
    <definedName name="M_320A" localSheetId="9">#REF!</definedName>
    <definedName name="M_320A" localSheetId="10">#REF!</definedName>
    <definedName name="M_320A" localSheetId="11">#REF!</definedName>
    <definedName name="M_320A" localSheetId="12">#REF!</definedName>
    <definedName name="M_320A" localSheetId="13">#REF!</definedName>
    <definedName name="M_320A" localSheetId="14">#REF!</definedName>
    <definedName name="M_320A" localSheetId="6">#REF!</definedName>
    <definedName name="M_320A">#REF!</definedName>
    <definedName name="M_321" localSheetId="4">#REF!</definedName>
    <definedName name="M_321" localSheetId="7">#REF!</definedName>
    <definedName name="M_321" localSheetId="8">#REF!</definedName>
    <definedName name="M_321" localSheetId="9">#REF!</definedName>
    <definedName name="M_321" localSheetId="10">#REF!</definedName>
    <definedName name="M_321" localSheetId="11">#REF!</definedName>
    <definedName name="M_321" localSheetId="12">#REF!</definedName>
    <definedName name="M_321" localSheetId="13">#REF!</definedName>
    <definedName name="M_321" localSheetId="14">#REF!</definedName>
    <definedName name="M_321" localSheetId="6">#REF!</definedName>
    <definedName name="M_321">#REF!</definedName>
    <definedName name="M_322" localSheetId="4">#REF!</definedName>
    <definedName name="M_322" localSheetId="7">#REF!</definedName>
    <definedName name="M_322" localSheetId="8">#REF!</definedName>
    <definedName name="M_322" localSheetId="9">#REF!</definedName>
    <definedName name="M_322" localSheetId="10">#REF!</definedName>
    <definedName name="M_322" localSheetId="11">#REF!</definedName>
    <definedName name="M_322" localSheetId="12">#REF!</definedName>
    <definedName name="M_322" localSheetId="13">#REF!</definedName>
    <definedName name="M_322" localSheetId="14">#REF!</definedName>
    <definedName name="M_322" localSheetId="6">#REF!</definedName>
    <definedName name="M_322">#REF!</definedName>
    <definedName name="M_323" localSheetId="4">#REF!</definedName>
    <definedName name="M_323" localSheetId="7">#REF!</definedName>
    <definedName name="M_323" localSheetId="8">#REF!</definedName>
    <definedName name="M_323" localSheetId="9">#REF!</definedName>
    <definedName name="M_323" localSheetId="10">#REF!</definedName>
    <definedName name="M_323" localSheetId="11">#REF!</definedName>
    <definedName name="M_323" localSheetId="12">#REF!</definedName>
    <definedName name="M_323" localSheetId="13">#REF!</definedName>
    <definedName name="M_323" localSheetId="14">#REF!</definedName>
    <definedName name="M_323" localSheetId="6">#REF!</definedName>
    <definedName name="M_323">#REF!</definedName>
    <definedName name="M_403A" localSheetId="4">#REF!</definedName>
    <definedName name="M_403A" localSheetId="7">#REF!</definedName>
    <definedName name="M_403A" localSheetId="8">#REF!</definedName>
    <definedName name="M_403A" localSheetId="9">#REF!</definedName>
    <definedName name="M_403A" localSheetId="10">#REF!</definedName>
    <definedName name="M_403A" localSheetId="11">#REF!</definedName>
    <definedName name="M_403A" localSheetId="12">#REF!</definedName>
    <definedName name="M_403A" localSheetId="13">#REF!</definedName>
    <definedName name="M_403A" localSheetId="14">#REF!</definedName>
    <definedName name="M_403A" localSheetId="6">#REF!</definedName>
    <definedName name="M_403A">#REF!</definedName>
    <definedName name="M_403B" localSheetId="4">#REF!</definedName>
    <definedName name="M_403B" localSheetId="7">#REF!</definedName>
    <definedName name="M_403B" localSheetId="8">#REF!</definedName>
    <definedName name="M_403B" localSheetId="9">#REF!</definedName>
    <definedName name="M_403B" localSheetId="10">#REF!</definedName>
    <definedName name="M_403B" localSheetId="11">#REF!</definedName>
    <definedName name="M_403B" localSheetId="12">#REF!</definedName>
    <definedName name="M_403B" localSheetId="13">#REF!</definedName>
    <definedName name="M_403B" localSheetId="14">#REF!</definedName>
    <definedName name="M_403B" localSheetId="6">#REF!</definedName>
    <definedName name="M_403B">#REF!</definedName>
    <definedName name="M_407" localSheetId="4">#REF!</definedName>
    <definedName name="M_407" localSheetId="7">#REF!</definedName>
    <definedName name="M_407" localSheetId="8">#REF!</definedName>
    <definedName name="M_407" localSheetId="9">#REF!</definedName>
    <definedName name="M_407" localSheetId="10">#REF!</definedName>
    <definedName name="M_407" localSheetId="11">#REF!</definedName>
    <definedName name="M_407" localSheetId="12">#REF!</definedName>
    <definedName name="M_407" localSheetId="13">#REF!</definedName>
    <definedName name="M_407" localSheetId="14">#REF!</definedName>
    <definedName name="M_407" localSheetId="6">#REF!</definedName>
    <definedName name="M_407">#REF!</definedName>
    <definedName name="M_408" localSheetId="4">#REF!</definedName>
    <definedName name="M_408" localSheetId="7">#REF!</definedName>
    <definedName name="M_408" localSheetId="8">#REF!</definedName>
    <definedName name="M_408" localSheetId="9">#REF!</definedName>
    <definedName name="M_408" localSheetId="10">#REF!</definedName>
    <definedName name="M_408" localSheetId="11">#REF!</definedName>
    <definedName name="M_408" localSheetId="12">#REF!</definedName>
    <definedName name="M_408" localSheetId="13">#REF!</definedName>
    <definedName name="M_408" localSheetId="14">#REF!</definedName>
    <definedName name="M_408" localSheetId="6">#REF!</definedName>
    <definedName name="M_408">#REF!</definedName>
    <definedName name="M_600A" localSheetId="4">#REF!</definedName>
    <definedName name="M_600A" localSheetId="7">#REF!</definedName>
    <definedName name="M_600A" localSheetId="8">#REF!</definedName>
    <definedName name="M_600A" localSheetId="9">#REF!</definedName>
    <definedName name="M_600A" localSheetId="10">#REF!</definedName>
    <definedName name="M_600A" localSheetId="11">#REF!</definedName>
    <definedName name="M_600A" localSheetId="12">#REF!</definedName>
    <definedName name="M_600A" localSheetId="13">#REF!</definedName>
    <definedName name="M_600A" localSheetId="14">#REF!</definedName>
    <definedName name="M_600A" localSheetId="6">#REF!</definedName>
    <definedName name="M_600A">#REF!</definedName>
    <definedName name="M_600B" localSheetId="4">#REF!</definedName>
    <definedName name="M_600B" localSheetId="7">#REF!</definedName>
    <definedName name="M_600B" localSheetId="8">#REF!</definedName>
    <definedName name="M_600B" localSheetId="9">#REF!</definedName>
    <definedName name="M_600B" localSheetId="10">#REF!</definedName>
    <definedName name="M_600B" localSheetId="11">#REF!</definedName>
    <definedName name="M_600B" localSheetId="12">#REF!</definedName>
    <definedName name="M_600B" localSheetId="13">#REF!</definedName>
    <definedName name="M_600B" localSheetId="14">#REF!</definedName>
    <definedName name="M_600B" localSheetId="6">#REF!</definedName>
    <definedName name="M_600B">#REF!</definedName>
    <definedName name="M_601_1" localSheetId="4">#REF!</definedName>
    <definedName name="M_601_1" localSheetId="7">#REF!</definedName>
    <definedName name="M_601_1" localSheetId="8">#REF!</definedName>
    <definedName name="M_601_1" localSheetId="9">#REF!</definedName>
    <definedName name="M_601_1" localSheetId="10">#REF!</definedName>
    <definedName name="M_601_1" localSheetId="11">#REF!</definedName>
    <definedName name="M_601_1" localSheetId="12">#REF!</definedName>
    <definedName name="M_601_1" localSheetId="13">#REF!</definedName>
    <definedName name="M_601_1" localSheetId="14">#REF!</definedName>
    <definedName name="M_601_1" localSheetId="6">#REF!</definedName>
    <definedName name="M_601_1">#REF!</definedName>
    <definedName name="M_601_2" localSheetId="4">#REF!</definedName>
    <definedName name="M_601_2" localSheetId="7">#REF!</definedName>
    <definedName name="M_601_2" localSheetId="8">#REF!</definedName>
    <definedName name="M_601_2" localSheetId="9">#REF!</definedName>
    <definedName name="M_601_2" localSheetId="10">#REF!</definedName>
    <definedName name="M_601_2" localSheetId="11">#REF!</definedName>
    <definedName name="M_601_2" localSheetId="12">#REF!</definedName>
    <definedName name="M_601_2" localSheetId="13">#REF!</definedName>
    <definedName name="M_601_2" localSheetId="14">#REF!</definedName>
    <definedName name="M_601_2" localSheetId="6">#REF!</definedName>
    <definedName name="M_601_2">#REF!</definedName>
    <definedName name="M_601_B" localSheetId="4">#REF!</definedName>
    <definedName name="M_601_B" localSheetId="7">#REF!</definedName>
    <definedName name="M_601_B" localSheetId="8">#REF!</definedName>
    <definedName name="M_601_B" localSheetId="9">#REF!</definedName>
    <definedName name="M_601_B" localSheetId="10">#REF!</definedName>
    <definedName name="M_601_B" localSheetId="11">#REF!</definedName>
    <definedName name="M_601_B" localSheetId="12">#REF!</definedName>
    <definedName name="M_601_B" localSheetId="13">#REF!</definedName>
    <definedName name="M_601_B" localSheetId="14">#REF!</definedName>
    <definedName name="M_601_B" localSheetId="6">#REF!</definedName>
    <definedName name="M_601_B">#REF!</definedName>
    <definedName name="M_602A" localSheetId="4">#REF!</definedName>
    <definedName name="M_602A" localSheetId="7">#REF!</definedName>
    <definedName name="M_602A" localSheetId="8">#REF!</definedName>
    <definedName name="M_602A" localSheetId="9">#REF!</definedName>
    <definedName name="M_602A" localSheetId="10">#REF!</definedName>
    <definedName name="M_602A" localSheetId="11">#REF!</definedName>
    <definedName name="M_602A" localSheetId="12">#REF!</definedName>
    <definedName name="M_602A" localSheetId="13">#REF!</definedName>
    <definedName name="M_602A" localSheetId="14">#REF!</definedName>
    <definedName name="M_602A" localSheetId="6">#REF!</definedName>
    <definedName name="M_602A">#REF!</definedName>
    <definedName name="M_602B" localSheetId="4">#REF!</definedName>
    <definedName name="M_602B" localSheetId="7">#REF!</definedName>
    <definedName name="M_602B" localSheetId="8">#REF!</definedName>
    <definedName name="M_602B" localSheetId="9">#REF!</definedName>
    <definedName name="M_602B" localSheetId="10">#REF!</definedName>
    <definedName name="M_602B" localSheetId="11">#REF!</definedName>
    <definedName name="M_602B" localSheetId="12">#REF!</definedName>
    <definedName name="M_602B" localSheetId="13">#REF!</definedName>
    <definedName name="M_602B" localSheetId="14">#REF!</definedName>
    <definedName name="M_602B" localSheetId="6">#REF!</definedName>
    <definedName name="M_602B">#REF!</definedName>
    <definedName name="M_603A12" localSheetId="4">#REF!</definedName>
    <definedName name="M_603A12" localSheetId="7">#REF!</definedName>
    <definedName name="M_603A12" localSheetId="8">#REF!</definedName>
    <definedName name="M_603A12" localSheetId="9">#REF!</definedName>
    <definedName name="M_603A12" localSheetId="10">#REF!</definedName>
    <definedName name="M_603A12" localSheetId="11">#REF!</definedName>
    <definedName name="M_603A12" localSheetId="12">#REF!</definedName>
    <definedName name="M_603A12" localSheetId="13">#REF!</definedName>
    <definedName name="M_603A12" localSheetId="14">#REF!</definedName>
    <definedName name="M_603A12" localSheetId="6">#REF!</definedName>
    <definedName name="M_603A12">#REF!</definedName>
    <definedName name="M_603A13" localSheetId="4">#REF!</definedName>
    <definedName name="M_603A13" localSheetId="7">#REF!</definedName>
    <definedName name="M_603A13" localSheetId="8">#REF!</definedName>
    <definedName name="M_603A13" localSheetId="9">#REF!</definedName>
    <definedName name="M_603A13" localSheetId="10">#REF!</definedName>
    <definedName name="M_603A13" localSheetId="11">#REF!</definedName>
    <definedName name="M_603A13" localSheetId="12">#REF!</definedName>
    <definedName name="M_603A13" localSheetId="13">#REF!</definedName>
    <definedName name="M_603A13" localSheetId="14">#REF!</definedName>
    <definedName name="M_603A13" localSheetId="6">#REF!</definedName>
    <definedName name="M_603A13">#REF!</definedName>
    <definedName name="M_603A14" localSheetId="4">#REF!</definedName>
    <definedName name="M_603A14" localSheetId="7">#REF!</definedName>
    <definedName name="M_603A14" localSheetId="8">#REF!</definedName>
    <definedName name="M_603A14" localSheetId="9">#REF!</definedName>
    <definedName name="M_603A14" localSheetId="10">#REF!</definedName>
    <definedName name="M_603A14" localSheetId="11">#REF!</definedName>
    <definedName name="M_603A14" localSheetId="12">#REF!</definedName>
    <definedName name="M_603A14" localSheetId="13">#REF!</definedName>
    <definedName name="M_603A14" localSheetId="14">#REF!</definedName>
    <definedName name="M_603A14" localSheetId="6">#REF!</definedName>
    <definedName name="M_603A14">#REF!</definedName>
    <definedName name="M_603A21" localSheetId="4">#REF!</definedName>
    <definedName name="M_603A21" localSheetId="7">#REF!</definedName>
    <definedName name="M_603A21" localSheetId="8">#REF!</definedName>
    <definedName name="M_603A21" localSheetId="9">#REF!</definedName>
    <definedName name="M_603A21" localSheetId="10">#REF!</definedName>
    <definedName name="M_603A21" localSheetId="11">#REF!</definedName>
    <definedName name="M_603A21" localSheetId="12">#REF!</definedName>
    <definedName name="M_603A21" localSheetId="13">#REF!</definedName>
    <definedName name="M_603A21" localSheetId="14">#REF!</definedName>
    <definedName name="M_603A21" localSheetId="6">#REF!</definedName>
    <definedName name="M_603A21">#REF!</definedName>
    <definedName name="M_603A22" localSheetId="4">#REF!</definedName>
    <definedName name="M_603A22" localSheetId="7">#REF!</definedName>
    <definedName name="M_603A22" localSheetId="8">#REF!</definedName>
    <definedName name="M_603A22" localSheetId="9">#REF!</definedName>
    <definedName name="M_603A22" localSheetId="10">#REF!</definedName>
    <definedName name="M_603A22" localSheetId="11">#REF!</definedName>
    <definedName name="M_603A22" localSheetId="12">#REF!</definedName>
    <definedName name="M_603A22" localSheetId="13">#REF!</definedName>
    <definedName name="M_603A22" localSheetId="14">#REF!</definedName>
    <definedName name="M_603A22" localSheetId="6">#REF!</definedName>
    <definedName name="M_603A22">#REF!</definedName>
    <definedName name="M_603A23" localSheetId="4">#REF!</definedName>
    <definedName name="M_603A23" localSheetId="7">#REF!</definedName>
    <definedName name="M_603A23" localSheetId="8">#REF!</definedName>
    <definedName name="M_603A23" localSheetId="9">#REF!</definedName>
    <definedName name="M_603A23" localSheetId="10">#REF!</definedName>
    <definedName name="M_603A23" localSheetId="11">#REF!</definedName>
    <definedName name="M_603A23" localSheetId="12">#REF!</definedName>
    <definedName name="M_603A23" localSheetId="13">#REF!</definedName>
    <definedName name="M_603A23" localSheetId="14">#REF!</definedName>
    <definedName name="M_603A23" localSheetId="6">#REF!</definedName>
    <definedName name="M_603A23">#REF!</definedName>
    <definedName name="M_603A31" localSheetId="4">#REF!</definedName>
    <definedName name="M_603A31" localSheetId="7">#REF!</definedName>
    <definedName name="M_603A31" localSheetId="8">#REF!</definedName>
    <definedName name="M_603A31" localSheetId="9">#REF!</definedName>
    <definedName name="M_603A31" localSheetId="10">#REF!</definedName>
    <definedName name="M_603A31" localSheetId="11">#REF!</definedName>
    <definedName name="M_603A31" localSheetId="12">#REF!</definedName>
    <definedName name="M_603A31" localSheetId="13">#REF!</definedName>
    <definedName name="M_603A31" localSheetId="14">#REF!</definedName>
    <definedName name="M_603A31" localSheetId="6">#REF!</definedName>
    <definedName name="M_603A31">#REF!</definedName>
    <definedName name="M_603A32" localSheetId="4">#REF!</definedName>
    <definedName name="M_603A32" localSheetId="7">#REF!</definedName>
    <definedName name="M_603A32" localSheetId="8">#REF!</definedName>
    <definedName name="M_603A32" localSheetId="9">#REF!</definedName>
    <definedName name="M_603A32" localSheetId="10">#REF!</definedName>
    <definedName name="M_603A32" localSheetId="11">#REF!</definedName>
    <definedName name="M_603A32" localSheetId="12">#REF!</definedName>
    <definedName name="M_603A32" localSheetId="13">#REF!</definedName>
    <definedName name="M_603A32" localSheetId="14">#REF!</definedName>
    <definedName name="M_603A32" localSheetId="6">#REF!</definedName>
    <definedName name="M_603A32">#REF!</definedName>
    <definedName name="M_603B12" localSheetId="4">#REF!</definedName>
    <definedName name="M_603B12" localSheetId="7">#REF!</definedName>
    <definedName name="M_603B12" localSheetId="8">#REF!</definedName>
    <definedName name="M_603B12" localSheetId="9">#REF!</definedName>
    <definedName name="M_603B12" localSheetId="10">#REF!</definedName>
    <definedName name="M_603B12" localSheetId="11">#REF!</definedName>
    <definedName name="M_603B12" localSheetId="12">#REF!</definedName>
    <definedName name="M_603B12" localSheetId="13">#REF!</definedName>
    <definedName name="M_603B12" localSheetId="14">#REF!</definedName>
    <definedName name="M_603B12" localSheetId="6">#REF!</definedName>
    <definedName name="M_603B12">#REF!</definedName>
    <definedName name="M_603B13" localSheetId="4">#REF!</definedName>
    <definedName name="M_603B13" localSheetId="7">#REF!</definedName>
    <definedName name="M_603B13" localSheetId="8">#REF!</definedName>
    <definedName name="M_603B13" localSheetId="9">#REF!</definedName>
    <definedName name="M_603B13" localSheetId="10">#REF!</definedName>
    <definedName name="M_603B13" localSheetId="11">#REF!</definedName>
    <definedName name="M_603B13" localSheetId="12">#REF!</definedName>
    <definedName name="M_603B13" localSheetId="13">#REF!</definedName>
    <definedName name="M_603B13" localSheetId="14">#REF!</definedName>
    <definedName name="M_603B13" localSheetId="6">#REF!</definedName>
    <definedName name="M_603B13">#REF!</definedName>
    <definedName name="M_603B14" localSheetId="4">#REF!</definedName>
    <definedName name="M_603B14" localSheetId="7">#REF!</definedName>
    <definedName name="M_603B14" localSheetId="8">#REF!</definedName>
    <definedName name="M_603B14" localSheetId="9">#REF!</definedName>
    <definedName name="M_603B14" localSheetId="10">#REF!</definedName>
    <definedName name="M_603B14" localSheetId="11">#REF!</definedName>
    <definedName name="M_603B14" localSheetId="12">#REF!</definedName>
    <definedName name="M_603B14" localSheetId="13">#REF!</definedName>
    <definedName name="M_603B14" localSheetId="14">#REF!</definedName>
    <definedName name="M_603B14" localSheetId="6">#REF!</definedName>
    <definedName name="M_603B14">#REF!</definedName>
    <definedName name="M_603B21" localSheetId="4">#REF!</definedName>
    <definedName name="M_603B21" localSheetId="7">#REF!</definedName>
    <definedName name="M_603B21" localSheetId="8">#REF!</definedName>
    <definedName name="M_603B21" localSheetId="9">#REF!</definedName>
    <definedName name="M_603B21" localSheetId="10">#REF!</definedName>
    <definedName name="M_603B21" localSheetId="11">#REF!</definedName>
    <definedName name="M_603B21" localSheetId="12">#REF!</definedName>
    <definedName name="M_603B21" localSheetId="13">#REF!</definedName>
    <definedName name="M_603B21" localSheetId="14">#REF!</definedName>
    <definedName name="M_603B21" localSheetId="6">#REF!</definedName>
    <definedName name="M_603B21">#REF!</definedName>
    <definedName name="M_603B22" localSheetId="4">#REF!</definedName>
    <definedName name="M_603B22" localSheetId="7">#REF!</definedName>
    <definedName name="M_603B22" localSheetId="8">#REF!</definedName>
    <definedName name="M_603B22" localSheetId="9">#REF!</definedName>
    <definedName name="M_603B22" localSheetId="10">#REF!</definedName>
    <definedName name="M_603B22" localSheetId="11">#REF!</definedName>
    <definedName name="M_603B22" localSheetId="12">#REF!</definedName>
    <definedName name="M_603B22" localSheetId="13">#REF!</definedName>
    <definedName name="M_603B22" localSheetId="14">#REF!</definedName>
    <definedName name="M_603B22" localSheetId="6">#REF!</definedName>
    <definedName name="M_603B22">#REF!</definedName>
    <definedName name="M_603B23" localSheetId="4">#REF!</definedName>
    <definedName name="M_603B23" localSheetId="7">#REF!</definedName>
    <definedName name="M_603B23" localSheetId="8">#REF!</definedName>
    <definedName name="M_603B23" localSheetId="9">#REF!</definedName>
    <definedName name="M_603B23" localSheetId="10">#REF!</definedName>
    <definedName name="M_603B23" localSheetId="11">#REF!</definedName>
    <definedName name="M_603B23" localSheetId="12">#REF!</definedName>
    <definedName name="M_603B23" localSheetId="13">#REF!</definedName>
    <definedName name="M_603B23" localSheetId="14">#REF!</definedName>
    <definedName name="M_603B23" localSheetId="6">#REF!</definedName>
    <definedName name="M_603B23">#REF!</definedName>
    <definedName name="M_603B24" localSheetId="4">#REF!</definedName>
    <definedName name="M_603B24" localSheetId="7">#REF!</definedName>
    <definedName name="M_603B24" localSheetId="8">#REF!</definedName>
    <definedName name="M_603B24" localSheetId="9">#REF!</definedName>
    <definedName name="M_603B24" localSheetId="10">#REF!</definedName>
    <definedName name="M_603B24" localSheetId="11">#REF!</definedName>
    <definedName name="M_603B24" localSheetId="12">#REF!</definedName>
    <definedName name="M_603B24" localSheetId="13">#REF!</definedName>
    <definedName name="M_603B24" localSheetId="14">#REF!</definedName>
    <definedName name="M_603B24" localSheetId="6">#REF!</definedName>
    <definedName name="M_603B24">#REF!</definedName>
    <definedName name="M_603B31" localSheetId="4">#REF!</definedName>
    <definedName name="M_603B31" localSheetId="7">#REF!</definedName>
    <definedName name="M_603B31" localSheetId="8">#REF!</definedName>
    <definedName name="M_603B31" localSheetId="9">#REF!</definedName>
    <definedName name="M_603B31" localSheetId="10">#REF!</definedName>
    <definedName name="M_603B31" localSheetId="11">#REF!</definedName>
    <definedName name="M_603B31" localSheetId="12">#REF!</definedName>
    <definedName name="M_603B31" localSheetId="13">#REF!</definedName>
    <definedName name="M_603B31" localSheetId="14">#REF!</definedName>
    <definedName name="M_603B31" localSheetId="6">#REF!</definedName>
    <definedName name="M_603B31">#REF!</definedName>
    <definedName name="M_603B33" localSheetId="4">#REF!</definedName>
    <definedName name="M_603B33" localSheetId="7">#REF!</definedName>
    <definedName name="M_603B33" localSheetId="8">#REF!</definedName>
    <definedName name="M_603B33" localSheetId="9">#REF!</definedName>
    <definedName name="M_603B33" localSheetId="10">#REF!</definedName>
    <definedName name="M_603B33" localSheetId="11">#REF!</definedName>
    <definedName name="M_603B33" localSheetId="12">#REF!</definedName>
    <definedName name="M_603B33" localSheetId="13">#REF!</definedName>
    <definedName name="M_603B33" localSheetId="14">#REF!</definedName>
    <definedName name="M_603B33" localSheetId="6">#REF!</definedName>
    <definedName name="M_603B33">#REF!</definedName>
    <definedName name="M_606" localSheetId="4">#REF!</definedName>
    <definedName name="M_606" localSheetId="7">#REF!</definedName>
    <definedName name="M_606" localSheetId="8">#REF!</definedName>
    <definedName name="M_606" localSheetId="9">#REF!</definedName>
    <definedName name="M_606" localSheetId="10">#REF!</definedName>
    <definedName name="M_606" localSheetId="11">#REF!</definedName>
    <definedName name="M_606" localSheetId="12">#REF!</definedName>
    <definedName name="M_606" localSheetId="13">#REF!</definedName>
    <definedName name="M_606" localSheetId="14">#REF!</definedName>
    <definedName name="M_606" localSheetId="6">#REF!</definedName>
    <definedName name="M_606">#REF!</definedName>
    <definedName name="M_607" localSheetId="4">#REF!</definedName>
    <definedName name="M_607" localSheetId="7">#REF!</definedName>
    <definedName name="M_607" localSheetId="8">#REF!</definedName>
    <definedName name="M_607" localSheetId="9">#REF!</definedName>
    <definedName name="M_607" localSheetId="10">#REF!</definedName>
    <definedName name="M_607" localSheetId="11">#REF!</definedName>
    <definedName name="M_607" localSheetId="12">#REF!</definedName>
    <definedName name="M_607" localSheetId="13">#REF!</definedName>
    <definedName name="M_607" localSheetId="14">#REF!</definedName>
    <definedName name="M_607" localSheetId="6">#REF!</definedName>
    <definedName name="M_607">#REF!</definedName>
    <definedName name="M_607A" localSheetId="4">#REF!</definedName>
    <definedName name="M_607A" localSheetId="7">#REF!</definedName>
    <definedName name="M_607A" localSheetId="8">#REF!</definedName>
    <definedName name="M_607A" localSheetId="9">#REF!</definedName>
    <definedName name="M_607A" localSheetId="10">#REF!</definedName>
    <definedName name="M_607A" localSheetId="11">#REF!</definedName>
    <definedName name="M_607A" localSheetId="12">#REF!</definedName>
    <definedName name="M_607A" localSheetId="13">#REF!</definedName>
    <definedName name="M_607A" localSheetId="14">#REF!</definedName>
    <definedName name="M_607A" localSheetId="6">#REF!</definedName>
    <definedName name="M_607A">#REF!</definedName>
    <definedName name="M_610" localSheetId="4">#REF!</definedName>
    <definedName name="M_610" localSheetId="7">#REF!</definedName>
    <definedName name="M_610" localSheetId="8">#REF!</definedName>
    <definedName name="M_610" localSheetId="9">#REF!</definedName>
    <definedName name="M_610" localSheetId="10">#REF!</definedName>
    <definedName name="M_610" localSheetId="11">#REF!</definedName>
    <definedName name="M_610" localSheetId="12">#REF!</definedName>
    <definedName name="M_610" localSheetId="13">#REF!</definedName>
    <definedName name="M_610" localSheetId="14">#REF!</definedName>
    <definedName name="M_610" localSheetId="6">#REF!</definedName>
    <definedName name="M_610">#REF!</definedName>
    <definedName name="M_618" localSheetId="4">#REF!</definedName>
    <definedName name="M_618" localSheetId="7">#REF!</definedName>
    <definedName name="M_618" localSheetId="8">#REF!</definedName>
    <definedName name="M_618" localSheetId="9">#REF!</definedName>
    <definedName name="M_618" localSheetId="10">#REF!</definedName>
    <definedName name="M_618" localSheetId="11">#REF!</definedName>
    <definedName name="M_618" localSheetId="12">#REF!</definedName>
    <definedName name="M_618" localSheetId="13">#REF!</definedName>
    <definedName name="M_618" localSheetId="14">#REF!</definedName>
    <definedName name="M_618" localSheetId="6">#REF!</definedName>
    <definedName name="M_618">#REF!</definedName>
    <definedName name="M_618A" localSheetId="4">#REF!</definedName>
    <definedName name="M_618A" localSheetId="7">#REF!</definedName>
    <definedName name="M_618A" localSheetId="8">#REF!</definedName>
    <definedName name="M_618A" localSheetId="9">#REF!</definedName>
    <definedName name="M_618A" localSheetId="10">#REF!</definedName>
    <definedName name="M_618A" localSheetId="11">#REF!</definedName>
    <definedName name="M_618A" localSheetId="12">#REF!</definedName>
    <definedName name="M_618A" localSheetId="13">#REF!</definedName>
    <definedName name="M_618A" localSheetId="14">#REF!</definedName>
    <definedName name="M_618A" localSheetId="6">#REF!</definedName>
    <definedName name="M_618A">#REF!</definedName>
    <definedName name="m_ad" localSheetId="4">#REF!</definedName>
    <definedName name="m_ad" localSheetId="7">#REF!</definedName>
    <definedName name="m_ad" localSheetId="8">#REF!</definedName>
    <definedName name="m_ad" localSheetId="9">#REF!</definedName>
    <definedName name="m_ad" localSheetId="10">#REF!</definedName>
    <definedName name="m_ad" localSheetId="11">#REF!</definedName>
    <definedName name="m_ad" localSheetId="12">#REF!</definedName>
    <definedName name="m_ad" localSheetId="13">#REF!</definedName>
    <definedName name="m_ad" localSheetId="14">#REF!</definedName>
    <definedName name="m_ad" localSheetId="6">#REF!</definedName>
    <definedName name="m_ad">#REF!</definedName>
    <definedName name="m_ad_t" localSheetId="4">#REF!</definedName>
    <definedName name="m_ad_t" localSheetId="7">#REF!</definedName>
    <definedName name="m_ad_t" localSheetId="8">#REF!</definedName>
    <definedName name="m_ad_t" localSheetId="9">#REF!</definedName>
    <definedName name="m_ad_t" localSheetId="10">#REF!</definedName>
    <definedName name="m_ad_t" localSheetId="11">#REF!</definedName>
    <definedName name="m_ad_t" localSheetId="12">#REF!</definedName>
    <definedName name="m_ad_t" localSheetId="13">#REF!</definedName>
    <definedName name="m_ad_t" localSheetId="14">#REF!</definedName>
    <definedName name="m_ad_t" localSheetId="6">#REF!</definedName>
    <definedName name="m_ad_t">#REF!</definedName>
    <definedName name="M_E" localSheetId="4">#REF!</definedName>
    <definedName name="M_E" localSheetId="7">#REF!</definedName>
    <definedName name="M_E" localSheetId="8">#REF!</definedName>
    <definedName name="M_E" localSheetId="9">#REF!</definedName>
    <definedName name="M_E" localSheetId="10">#REF!</definedName>
    <definedName name="M_E" localSheetId="11">#REF!</definedName>
    <definedName name="M_E" localSheetId="12">#REF!</definedName>
    <definedName name="M_E" localSheetId="13">#REF!</definedName>
    <definedName name="M_E" localSheetId="14">#REF!</definedName>
    <definedName name="M_E" localSheetId="6">#REF!</definedName>
    <definedName name="M_E">#REF!</definedName>
    <definedName name="m_enc" localSheetId="4">#REF!</definedName>
    <definedName name="m_enc" localSheetId="7">#REF!</definedName>
    <definedName name="m_enc" localSheetId="8">#REF!</definedName>
    <definedName name="m_enc" localSheetId="9">#REF!</definedName>
    <definedName name="m_enc" localSheetId="10">#REF!</definedName>
    <definedName name="m_enc" localSheetId="11">#REF!</definedName>
    <definedName name="m_enc" localSheetId="12">#REF!</definedName>
    <definedName name="m_enc" localSheetId="13">#REF!</definedName>
    <definedName name="m_enc" localSheetId="14">#REF!</definedName>
    <definedName name="m_enc" localSheetId="6">#REF!</definedName>
    <definedName name="m_enc">#REF!</definedName>
    <definedName name="M_L" localSheetId="4">#REF!</definedName>
    <definedName name="M_L" localSheetId="7">#REF!</definedName>
    <definedName name="M_L" localSheetId="8">#REF!</definedName>
    <definedName name="M_L" localSheetId="9">#REF!</definedName>
    <definedName name="M_L" localSheetId="10">#REF!</definedName>
    <definedName name="M_L" localSheetId="11">#REF!</definedName>
    <definedName name="M_L" localSheetId="12">#REF!</definedName>
    <definedName name="M_L" localSheetId="13">#REF!</definedName>
    <definedName name="M_L" localSheetId="14">#REF!</definedName>
    <definedName name="M_L" localSheetId="6">#REF!</definedName>
    <definedName name="M_L">#REF!</definedName>
    <definedName name="M_M" localSheetId="4">#REF!</definedName>
    <definedName name="M_M" localSheetId="7">#REF!</definedName>
    <definedName name="M_M" localSheetId="8">#REF!</definedName>
    <definedName name="M_M" localSheetId="9">#REF!</definedName>
    <definedName name="M_M" localSheetId="10">#REF!</definedName>
    <definedName name="M_M" localSheetId="11">#REF!</definedName>
    <definedName name="M_M" localSheetId="12">#REF!</definedName>
    <definedName name="M_M" localSheetId="13">#REF!</definedName>
    <definedName name="M_M" localSheetId="14">#REF!</definedName>
    <definedName name="M_M" localSheetId="6">#REF!</definedName>
    <definedName name="M_M">#REF!</definedName>
    <definedName name="M2BaulAdicional" localSheetId="4">SUM(#REF!,#REF!,#REF!)</definedName>
    <definedName name="M2BaulAdicional" localSheetId="7">SUM(#REF!,#REF!,#REF!)</definedName>
    <definedName name="M2BaulAdicional" localSheetId="8">SUM(#REF!,#REF!,#REF!)</definedName>
    <definedName name="M2BaulAdicional" localSheetId="9">SUM(#REF!,#REF!,#REF!)</definedName>
    <definedName name="M2BaulAdicional" localSheetId="10">SUM(#REF!,#REF!,#REF!)</definedName>
    <definedName name="M2BaulAdicional" localSheetId="11">SUM(#REF!,#REF!,#REF!)</definedName>
    <definedName name="M2BaulAdicional" localSheetId="12">SUM(#REF!,#REF!,#REF!)</definedName>
    <definedName name="M2BaulAdicional" localSheetId="13">SUM(#REF!,#REF!,#REF!)</definedName>
    <definedName name="M2BaulAdicional" localSheetId="14">SUM(#REF!,#REF!,#REF!)</definedName>
    <definedName name="M2BaulAdicional" localSheetId="6">SUM(#REF!,#REF!,#REF!)</definedName>
    <definedName name="M2BaulAdicional">SUM(#REF!,#REF!,#REF!)</definedName>
    <definedName name="MADERA_E_P" localSheetId="4">#REF!</definedName>
    <definedName name="MADERA_E_P" localSheetId="7">#REF!</definedName>
    <definedName name="MADERA_E_P" localSheetId="8">#REF!</definedName>
    <definedName name="MADERA_E_P" localSheetId="9">#REF!</definedName>
    <definedName name="MADERA_E_P" localSheetId="10">#REF!</definedName>
    <definedName name="MADERA_E_P" localSheetId="11">#REF!</definedName>
    <definedName name="MADERA_E_P" localSheetId="12">#REF!</definedName>
    <definedName name="MADERA_E_P" localSheetId="13">#REF!</definedName>
    <definedName name="MADERA_E_P" localSheetId="14">#REF!</definedName>
    <definedName name="MADERA_E_P" localSheetId="6">#REF!</definedName>
    <definedName name="MADERA_E_P">#REF!</definedName>
    <definedName name="MADRE_GENERAL" localSheetId="4">#REF!</definedName>
    <definedName name="MADRE_GENERAL" localSheetId="7">#REF!</definedName>
    <definedName name="MADRE_GENERAL" localSheetId="8">#REF!</definedName>
    <definedName name="MADRE_GENERAL" localSheetId="9">#REF!</definedName>
    <definedName name="MADRE_GENERAL" localSheetId="10">#REF!</definedName>
    <definedName name="MADRE_GENERAL" localSheetId="11">#REF!</definedName>
    <definedName name="MADRE_GENERAL" localSheetId="12">#REF!</definedName>
    <definedName name="MADRE_GENERAL" localSheetId="13">#REF!</definedName>
    <definedName name="MADRE_GENERAL" localSheetId="14">#REF!</definedName>
    <definedName name="MADRE_GENERAL" localSheetId="6">#REF!</definedName>
    <definedName name="MADRE_GENERAL">#REF!</definedName>
    <definedName name="MANO_DE_OBRA" localSheetId="4">#REF!</definedName>
    <definedName name="MANO_DE_OBRA" localSheetId="7">#REF!</definedName>
    <definedName name="MANO_DE_OBRA" localSheetId="8">#REF!</definedName>
    <definedName name="MANO_DE_OBRA" localSheetId="9">#REF!</definedName>
    <definedName name="MANO_DE_OBRA" localSheetId="10">#REF!</definedName>
    <definedName name="MANO_DE_OBRA" localSheetId="11">#REF!</definedName>
    <definedName name="MANO_DE_OBRA" localSheetId="12">#REF!</definedName>
    <definedName name="MANO_DE_OBRA" localSheetId="13">#REF!</definedName>
    <definedName name="MANO_DE_OBRA" localSheetId="14">#REF!</definedName>
    <definedName name="MANO_DE_OBRA" localSheetId="6">#REF!</definedName>
    <definedName name="MANO_DE_OBRA">#REF!</definedName>
    <definedName name="MANOBRA" localSheetId="4">#REF!</definedName>
    <definedName name="MANOBRA" localSheetId="7">#REF!</definedName>
    <definedName name="MANOBRA" localSheetId="8">#REF!</definedName>
    <definedName name="MANOBRA" localSheetId="9">#REF!</definedName>
    <definedName name="MANOBRA" localSheetId="10">#REF!</definedName>
    <definedName name="MANOBRA" localSheetId="11">#REF!</definedName>
    <definedName name="MANOBRA" localSheetId="12">#REF!</definedName>
    <definedName name="MANOBRA" localSheetId="13">#REF!</definedName>
    <definedName name="MANOBRA" localSheetId="14">#REF!</definedName>
    <definedName name="MANOBRA" localSheetId="6">#REF!</definedName>
    <definedName name="MANOBRA">#REF!</definedName>
    <definedName name="Manodeobra" localSheetId="4">#REF!</definedName>
    <definedName name="Manodeobra" localSheetId="7">#REF!</definedName>
    <definedName name="Manodeobra" localSheetId="8">#REF!</definedName>
    <definedName name="Manodeobra" localSheetId="9">#REF!</definedName>
    <definedName name="Manodeobra" localSheetId="10">#REF!</definedName>
    <definedName name="Manodeobra" localSheetId="11">#REF!</definedName>
    <definedName name="Manodeobra" localSheetId="12">#REF!</definedName>
    <definedName name="Manodeobra" localSheetId="13">#REF!</definedName>
    <definedName name="Manodeobra" localSheetId="14">#REF!</definedName>
    <definedName name="Manodeobra" localSheetId="6">#REF!</definedName>
    <definedName name="Manodeobra">#REF!</definedName>
    <definedName name="Manoobra" localSheetId="4">#REF!</definedName>
    <definedName name="Manoobra" localSheetId="7">#REF!</definedName>
    <definedName name="Manoobra" localSheetId="8">#REF!</definedName>
    <definedName name="Manoobra" localSheetId="9">#REF!</definedName>
    <definedName name="Manoobra" localSheetId="10">#REF!</definedName>
    <definedName name="Manoobra" localSheetId="11">#REF!</definedName>
    <definedName name="Manoobra" localSheetId="12">#REF!</definedName>
    <definedName name="Manoobra" localSheetId="13">#REF!</definedName>
    <definedName name="Manoobra" localSheetId="14">#REF!</definedName>
    <definedName name="Manoobra" localSheetId="6">#REF!</definedName>
    <definedName name="Manoobra">#REF!</definedName>
    <definedName name="Manoobra337" localSheetId="4">#REF!</definedName>
    <definedName name="Manoobra337" localSheetId="7">#REF!</definedName>
    <definedName name="Manoobra337" localSheetId="8">#REF!</definedName>
    <definedName name="Manoobra337" localSheetId="9">#REF!</definedName>
    <definedName name="Manoobra337" localSheetId="10">#REF!</definedName>
    <definedName name="Manoobra337" localSheetId="11">#REF!</definedName>
    <definedName name="Manoobra337" localSheetId="12">#REF!</definedName>
    <definedName name="Manoobra337" localSheetId="13">#REF!</definedName>
    <definedName name="Manoobra337" localSheetId="14">#REF!</definedName>
    <definedName name="Manoobra337" localSheetId="6">#REF!</definedName>
    <definedName name="Manoobra337">#REF!</definedName>
    <definedName name="manoobracaro" localSheetId="4">#REF!</definedName>
    <definedName name="manoobracaro" localSheetId="7">#REF!</definedName>
    <definedName name="manoobracaro" localSheetId="8">#REF!</definedName>
    <definedName name="manoobracaro" localSheetId="9">#REF!</definedName>
    <definedName name="manoobracaro" localSheetId="10">#REF!</definedName>
    <definedName name="manoobracaro" localSheetId="11">#REF!</definedName>
    <definedName name="manoobracaro" localSheetId="12">#REF!</definedName>
    <definedName name="manoobracaro" localSheetId="13">#REF!</definedName>
    <definedName name="manoobracaro" localSheetId="14">#REF!</definedName>
    <definedName name="manoobracaro" localSheetId="6">#REF!</definedName>
    <definedName name="manoobracaro">#REF!</definedName>
    <definedName name="maquinas" localSheetId="4">#REF!</definedName>
    <definedName name="maquinas" localSheetId="7">#REF!</definedName>
    <definedName name="maquinas" localSheetId="8">#REF!</definedName>
    <definedName name="maquinas" localSheetId="9">#REF!</definedName>
    <definedName name="maquinas" localSheetId="10">#REF!</definedName>
    <definedName name="maquinas" localSheetId="11">#REF!</definedName>
    <definedName name="maquinas" localSheetId="12">#REF!</definedName>
    <definedName name="maquinas" localSheetId="13">#REF!</definedName>
    <definedName name="maquinas" localSheetId="14">#REF!</definedName>
    <definedName name="maquinas" localSheetId="6">#REF!</definedName>
    <definedName name="maquinas">#REF!</definedName>
    <definedName name="Mat" localSheetId="4">#REF!</definedName>
    <definedName name="Mat" localSheetId="7">#REF!</definedName>
    <definedName name="Mat" localSheetId="8">#REF!</definedName>
    <definedName name="Mat" localSheetId="9">#REF!</definedName>
    <definedName name="Mat" localSheetId="10">#REF!</definedName>
    <definedName name="Mat" localSheetId="11">#REF!</definedName>
    <definedName name="Mat" localSheetId="12">#REF!</definedName>
    <definedName name="Mat" localSheetId="13">#REF!</definedName>
    <definedName name="Mat" localSheetId="14">#REF!</definedName>
    <definedName name="Mat" localSheetId="6">#REF!</definedName>
    <definedName name="Mat">#REF!</definedName>
    <definedName name="mat_asfd" localSheetId="4">#REF!</definedName>
    <definedName name="mat_asfd" localSheetId="7">#REF!</definedName>
    <definedName name="mat_asfd" localSheetId="8">#REF!</definedName>
    <definedName name="mat_asfd" localSheetId="9">#REF!</definedName>
    <definedName name="mat_asfd" localSheetId="10">#REF!</definedName>
    <definedName name="mat_asfd" localSheetId="11">#REF!</definedName>
    <definedName name="mat_asfd" localSheetId="12">#REF!</definedName>
    <definedName name="mat_asfd" localSheetId="13">#REF!</definedName>
    <definedName name="mat_asfd" localSheetId="14">#REF!</definedName>
    <definedName name="mat_asfd" localSheetId="6">#REF!</definedName>
    <definedName name="mat_asfd">#REF!</definedName>
    <definedName name="mat_asfg" localSheetId="4">#REF!</definedName>
    <definedName name="mat_asfg" localSheetId="7">#REF!</definedName>
    <definedName name="mat_asfg" localSheetId="8">#REF!</definedName>
    <definedName name="mat_asfg" localSheetId="9">#REF!</definedName>
    <definedName name="mat_asfg" localSheetId="10">#REF!</definedName>
    <definedName name="mat_asfg" localSheetId="11">#REF!</definedName>
    <definedName name="mat_asfg" localSheetId="12">#REF!</definedName>
    <definedName name="mat_asfg" localSheetId="13">#REF!</definedName>
    <definedName name="mat_asfg" localSheetId="14">#REF!</definedName>
    <definedName name="mat_asfg" localSheetId="6">#REF!</definedName>
    <definedName name="mat_asfg">#REF!</definedName>
    <definedName name="Mat_Cod" localSheetId="4">#REF!</definedName>
    <definedName name="Mat_Cod" localSheetId="7">#REF!</definedName>
    <definedName name="Mat_Cod" localSheetId="8">#REF!</definedName>
    <definedName name="Mat_Cod" localSheetId="9">#REF!</definedName>
    <definedName name="Mat_Cod" localSheetId="10">#REF!</definedName>
    <definedName name="Mat_Cod" localSheetId="11">#REF!</definedName>
    <definedName name="Mat_Cod" localSheetId="12">#REF!</definedName>
    <definedName name="Mat_Cod" localSheetId="13">#REF!</definedName>
    <definedName name="Mat_Cod" localSheetId="14">#REF!</definedName>
    <definedName name="Mat_Cod" localSheetId="6">#REF!</definedName>
    <definedName name="Mat_Cod">#REF!</definedName>
    <definedName name="Mat_Pad" localSheetId="4">#REF!</definedName>
    <definedName name="Mat_Pad" localSheetId="7">#REF!</definedName>
    <definedName name="Mat_Pad" localSheetId="8">#REF!</definedName>
    <definedName name="Mat_Pad" localSheetId="9">#REF!</definedName>
    <definedName name="Mat_Pad" localSheetId="10">#REF!</definedName>
    <definedName name="Mat_Pad" localSheetId="11">#REF!</definedName>
    <definedName name="Mat_Pad" localSheetId="12">#REF!</definedName>
    <definedName name="Mat_Pad" localSheetId="13">#REF!</definedName>
    <definedName name="Mat_Pad" localSheetId="14">#REF!</definedName>
    <definedName name="Mat_Pad" localSheetId="6">#REF!</definedName>
    <definedName name="Mat_Pad">#REF!</definedName>
    <definedName name="Mat_Pre" localSheetId="4">#REF!</definedName>
    <definedName name="Mat_Pre" localSheetId="7">#REF!</definedName>
    <definedName name="Mat_Pre" localSheetId="8">#REF!</definedName>
    <definedName name="Mat_Pre" localSheetId="9">#REF!</definedName>
    <definedName name="Mat_Pre" localSheetId="10">#REF!</definedName>
    <definedName name="Mat_Pre" localSheetId="11">#REF!</definedName>
    <definedName name="Mat_Pre" localSheetId="12">#REF!</definedName>
    <definedName name="Mat_Pre" localSheetId="13">#REF!</definedName>
    <definedName name="Mat_Pre" localSheetId="14">#REF!</definedName>
    <definedName name="Mat_Pre" localSheetId="6">#REF!</definedName>
    <definedName name="Mat_Pre">#REF!</definedName>
    <definedName name="MATER" localSheetId="4">#REF!</definedName>
    <definedName name="MATER" localSheetId="7">#REF!</definedName>
    <definedName name="MATER" localSheetId="8">#REF!</definedName>
    <definedName name="MATER" localSheetId="9">#REF!</definedName>
    <definedName name="MATER" localSheetId="10">#REF!</definedName>
    <definedName name="MATER" localSheetId="11">#REF!</definedName>
    <definedName name="MATER" localSheetId="12">#REF!</definedName>
    <definedName name="MATER" localSheetId="13">#REF!</definedName>
    <definedName name="MATER" localSheetId="14">#REF!</definedName>
    <definedName name="MATER" localSheetId="6">#REF!</definedName>
    <definedName name="MATER">#REF!</definedName>
    <definedName name="matercaro" localSheetId="4">#REF!</definedName>
    <definedName name="matercaro" localSheetId="7">#REF!</definedName>
    <definedName name="matercaro" localSheetId="8">#REF!</definedName>
    <definedName name="matercaro" localSheetId="9">#REF!</definedName>
    <definedName name="matercaro" localSheetId="10">#REF!</definedName>
    <definedName name="matercaro" localSheetId="11">#REF!</definedName>
    <definedName name="matercaro" localSheetId="12">#REF!</definedName>
    <definedName name="matercaro" localSheetId="13">#REF!</definedName>
    <definedName name="matercaro" localSheetId="14">#REF!</definedName>
    <definedName name="matercaro" localSheetId="6">#REF!</definedName>
    <definedName name="matercaro">#REF!</definedName>
    <definedName name="Material" localSheetId="4">#REF!</definedName>
    <definedName name="Material" localSheetId="7">#REF!</definedName>
    <definedName name="Material" localSheetId="8">#REF!</definedName>
    <definedName name="Material" localSheetId="9">#REF!</definedName>
    <definedName name="Material" localSheetId="10">#REF!</definedName>
    <definedName name="Material" localSheetId="11">#REF!</definedName>
    <definedName name="Material" localSheetId="12">#REF!</definedName>
    <definedName name="Material" localSheetId="13">#REF!</definedName>
    <definedName name="Material" localSheetId="14">#REF!</definedName>
    <definedName name="Material" localSheetId="6">#REF!</definedName>
    <definedName name="Material">#REF!</definedName>
    <definedName name="Materiales" localSheetId="4">#REF!</definedName>
    <definedName name="Materiales" localSheetId="7">#REF!</definedName>
    <definedName name="Materiales" localSheetId="8">#REF!</definedName>
    <definedName name="Materiales" localSheetId="9">#REF!</definedName>
    <definedName name="Materiales" localSheetId="10">#REF!</definedName>
    <definedName name="Materiales" localSheetId="11">#REF!</definedName>
    <definedName name="Materiales" localSheetId="12">#REF!</definedName>
    <definedName name="Materiales" localSheetId="13">#REF!</definedName>
    <definedName name="Materiales" localSheetId="14">#REF!</definedName>
    <definedName name="Materiales" localSheetId="6">#REF!</definedName>
    <definedName name="Materiales">#REF!</definedName>
    <definedName name="materiales_des" localSheetId="4">#REF!</definedName>
    <definedName name="materiales_des" localSheetId="7">#REF!</definedName>
    <definedName name="materiales_des" localSheetId="8">#REF!</definedName>
    <definedName name="materiales_des" localSheetId="9">#REF!</definedName>
    <definedName name="materiales_des" localSheetId="10">#REF!</definedName>
    <definedName name="materiales_des" localSheetId="11">#REF!</definedName>
    <definedName name="materiales_des" localSheetId="12">#REF!</definedName>
    <definedName name="materiales_des" localSheetId="13">#REF!</definedName>
    <definedName name="materiales_des" localSheetId="14">#REF!</definedName>
    <definedName name="materiales_des" localSheetId="6">#REF!</definedName>
    <definedName name="materiales_des">#REF!</definedName>
    <definedName name="materiales330eby" localSheetId="4">#REF!</definedName>
    <definedName name="materiales330eby" localSheetId="7">#REF!</definedName>
    <definedName name="materiales330eby" localSheetId="8">#REF!</definedName>
    <definedName name="materiales330eby" localSheetId="9">#REF!</definedName>
    <definedName name="materiales330eby" localSheetId="10">#REF!</definedName>
    <definedName name="materiales330eby" localSheetId="11">#REF!</definedName>
    <definedName name="materiales330eby" localSheetId="12">#REF!</definedName>
    <definedName name="materiales330eby" localSheetId="13">#REF!</definedName>
    <definedName name="materiales330eby" localSheetId="14">#REF!</definedName>
    <definedName name="materiales330eby" localSheetId="6">#REF!</definedName>
    <definedName name="materiales330eby">#REF!</definedName>
    <definedName name="Materiales337" localSheetId="4">#REF!</definedName>
    <definedName name="Materiales337" localSheetId="7">#REF!</definedName>
    <definedName name="Materiales337" localSheetId="8">#REF!</definedName>
    <definedName name="Materiales337" localSheetId="9">#REF!</definedName>
    <definedName name="Materiales337" localSheetId="10">#REF!</definedName>
    <definedName name="Materiales337" localSheetId="11">#REF!</definedName>
    <definedName name="Materiales337" localSheetId="12">#REF!</definedName>
    <definedName name="Materiales337" localSheetId="13">#REF!</definedName>
    <definedName name="Materiales337" localSheetId="14">#REF!</definedName>
    <definedName name="Materiales337" localSheetId="6">#REF!</definedName>
    <definedName name="Materiales337">#REF!</definedName>
    <definedName name="MaterialVVZ" localSheetId="4">#REF!</definedName>
    <definedName name="MaterialVVZ" localSheetId="7">#REF!</definedName>
    <definedName name="MaterialVVZ" localSheetId="8">#REF!</definedName>
    <definedName name="MaterialVVZ" localSheetId="9">#REF!</definedName>
    <definedName name="MaterialVVZ" localSheetId="10">#REF!</definedName>
    <definedName name="MaterialVVZ" localSheetId="11">#REF!</definedName>
    <definedName name="MaterialVVZ" localSheetId="12">#REF!</definedName>
    <definedName name="MaterialVVZ" localSheetId="13">#REF!</definedName>
    <definedName name="MaterialVVZ" localSheetId="14">#REF!</definedName>
    <definedName name="MaterialVVZ" localSheetId="6">#REF!</definedName>
    <definedName name="MaterialVVZ">#REF!</definedName>
    <definedName name="Matrix" localSheetId="4">#REF!</definedName>
    <definedName name="Matrix" localSheetId="7">#REF!</definedName>
    <definedName name="Matrix" localSheetId="8">#REF!</definedName>
    <definedName name="Matrix" localSheetId="9">#REF!</definedName>
    <definedName name="Matrix" localSheetId="10">#REF!</definedName>
    <definedName name="Matrix" localSheetId="11">#REF!</definedName>
    <definedName name="Matrix" localSheetId="12">#REF!</definedName>
    <definedName name="Matrix" localSheetId="13">#REF!</definedName>
    <definedName name="Matrix" localSheetId="14">#REF!</definedName>
    <definedName name="Matrix" localSheetId="6">#REF!</definedName>
    <definedName name="Matrix">#REF!</definedName>
    <definedName name="Matrix1" localSheetId="4">#REF!</definedName>
    <definedName name="Matrix1" localSheetId="7">#REF!</definedName>
    <definedName name="Matrix1" localSheetId="8">#REF!</definedName>
    <definedName name="Matrix1" localSheetId="9">#REF!</definedName>
    <definedName name="Matrix1" localSheetId="10">#REF!</definedName>
    <definedName name="Matrix1" localSheetId="11">#REF!</definedName>
    <definedName name="Matrix1" localSheetId="12">#REF!</definedName>
    <definedName name="Matrix1" localSheetId="13">#REF!</definedName>
    <definedName name="Matrix1" localSheetId="14">#REF!</definedName>
    <definedName name="Matrix1" localSheetId="6">#REF!</definedName>
    <definedName name="Matrix1">#REF!</definedName>
    <definedName name="Matriz_Equipos" localSheetId="4">#REF!</definedName>
    <definedName name="Matriz_Equipos" localSheetId="7">#REF!</definedName>
    <definedName name="Matriz_Equipos" localSheetId="8">#REF!</definedName>
    <definedName name="Matriz_Equipos" localSheetId="9">#REF!</definedName>
    <definedName name="Matriz_Equipos" localSheetId="10">#REF!</definedName>
    <definedName name="Matriz_Equipos" localSheetId="11">#REF!</definedName>
    <definedName name="Matriz_Equipos" localSheetId="12">#REF!</definedName>
    <definedName name="Matriz_Equipos" localSheetId="13">#REF!</definedName>
    <definedName name="Matriz_Equipos" localSheetId="14">#REF!</definedName>
    <definedName name="Matriz_Equipos" localSheetId="6">#REF!</definedName>
    <definedName name="Matriz_Equipos">#REF!</definedName>
    <definedName name="Matriz_items" localSheetId="4">#REF!</definedName>
    <definedName name="Matriz_items" localSheetId="7">#REF!</definedName>
    <definedName name="Matriz_items" localSheetId="8">#REF!</definedName>
    <definedName name="Matriz_items" localSheetId="9">#REF!</definedName>
    <definedName name="Matriz_items" localSheetId="10">#REF!</definedName>
    <definedName name="Matriz_items" localSheetId="11">#REF!</definedName>
    <definedName name="Matriz_items" localSheetId="12">#REF!</definedName>
    <definedName name="Matriz_items" localSheetId="13">#REF!</definedName>
    <definedName name="Matriz_items" localSheetId="14">#REF!</definedName>
    <definedName name="Matriz_items" localSheetId="6">#REF!</definedName>
    <definedName name="Matriz_items">#REF!</definedName>
    <definedName name="matrizeq" localSheetId="4">#REF!</definedName>
    <definedName name="matrizeq" localSheetId="7">#REF!</definedName>
    <definedName name="matrizeq" localSheetId="8">#REF!</definedName>
    <definedName name="matrizeq" localSheetId="9">#REF!</definedName>
    <definedName name="matrizeq" localSheetId="10">#REF!</definedName>
    <definedName name="matrizeq" localSheetId="11">#REF!</definedName>
    <definedName name="matrizeq" localSheetId="12">#REF!</definedName>
    <definedName name="matrizeq" localSheetId="13">#REF!</definedName>
    <definedName name="matrizeq" localSheetId="14">#REF!</definedName>
    <definedName name="matrizeq" localSheetId="6">#REF!</definedName>
    <definedName name="matrizeq">#REF!</definedName>
    <definedName name="MATRIZITEMS" localSheetId="4">#REF!</definedName>
    <definedName name="MATRIZITEMS" localSheetId="7">#REF!</definedName>
    <definedName name="MATRIZITEMS" localSheetId="8">#REF!</definedName>
    <definedName name="MATRIZITEMS" localSheetId="9">#REF!</definedName>
    <definedName name="MATRIZITEMS" localSheetId="10">#REF!</definedName>
    <definedName name="MATRIZITEMS" localSheetId="11">#REF!</definedName>
    <definedName name="MATRIZITEMS" localSheetId="12">#REF!</definedName>
    <definedName name="MATRIZITEMS" localSheetId="13">#REF!</definedName>
    <definedName name="MATRIZITEMS" localSheetId="14">#REF!</definedName>
    <definedName name="MATRIZITEMS" localSheetId="6">#REF!</definedName>
    <definedName name="MATRIZITEMS">#REF!</definedName>
    <definedName name="matrizmat" localSheetId="4">#REF!</definedName>
    <definedName name="matrizmat" localSheetId="7">#REF!</definedName>
    <definedName name="matrizmat" localSheetId="8">#REF!</definedName>
    <definedName name="matrizmat" localSheetId="9">#REF!</definedName>
    <definedName name="matrizmat" localSheetId="10">#REF!</definedName>
    <definedName name="matrizmat" localSheetId="11">#REF!</definedName>
    <definedName name="matrizmat" localSheetId="12">#REF!</definedName>
    <definedName name="matrizmat" localSheetId="13">#REF!</definedName>
    <definedName name="matrizmat" localSheetId="14">#REF!</definedName>
    <definedName name="matrizmat" localSheetId="6">#REF!</definedName>
    <definedName name="matrizmat">#REF!</definedName>
    <definedName name="matrizper" localSheetId="4">#REF!</definedName>
    <definedName name="matrizper" localSheetId="7">#REF!</definedName>
    <definedName name="matrizper" localSheetId="8">#REF!</definedName>
    <definedName name="matrizper" localSheetId="9">#REF!</definedName>
    <definedName name="matrizper" localSheetId="10">#REF!</definedName>
    <definedName name="matrizper" localSheetId="11">#REF!</definedName>
    <definedName name="matrizper" localSheetId="12">#REF!</definedName>
    <definedName name="matrizper" localSheetId="13">#REF!</definedName>
    <definedName name="matrizper" localSheetId="14">#REF!</definedName>
    <definedName name="matrizper" localSheetId="6">#REF!</definedName>
    <definedName name="matrizper">#REF!</definedName>
    <definedName name="matrizprecio" localSheetId="4">#REF!</definedName>
    <definedName name="matrizprecio" localSheetId="7">#REF!</definedName>
    <definedName name="matrizprecio" localSheetId="8">#REF!</definedName>
    <definedName name="matrizprecio" localSheetId="9">#REF!</definedName>
    <definedName name="matrizprecio" localSheetId="10">#REF!</definedName>
    <definedName name="matrizprecio" localSheetId="11">#REF!</definedName>
    <definedName name="matrizprecio" localSheetId="12">#REF!</definedName>
    <definedName name="matrizprecio" localSheetId="13">#REF!</definedName>
    <definedName name="matrizprecio" localSheetId="14">#REF!</definedName>
    <definedName name="matrizprecio" localSheetId="6">#REF!</definedName>
    <definedName name="matrizprecio">#REF!</definedName>
    <definedName name="matriztrasp" localSheetId="4">#REF!</definedName>
    <definedName name="matriztrasp" localSheetId="7">#REF!</definedName>
    <definedName name="matriztrasp" localSheetId="8">#REF!</definedName>
    <definedName name="matriztrasp" localSheetId="9">#REF!</definedName>
    <definedName name="matriztrasp" localSheetId="10">#REF!</definedName>
    <definedName name="matriztrasp" localSheetId="11">#REF!</definedName>
    <definedName name="matriztrasp" localSheetId="12">#REF!</definedName>
    <definedName name="matriztrasp" localSheetId="13">#REF!</definedName>
    <definedName name="matriztrasp" localSheetId="14">#REF!</definedName>
    <definedName name="matriztrasp" localSheetId="6">#REF!</definedName>
    <definedName name="matriztrasp">#REF!</definedName>
    <definedName name="mb" localSheetId="4">#REF!</definedName>
    <definedName name="mb" localSheetId="7">#REF!</definedName>
    <definedName name="mb" localSheetId="8">#REF!</definedName>
    <definedName name="mb" localSheetId="9">#REF!</definedName>
    <definedName name="mb" localSheetId="10">#REF!</definedName>
    <definedName name="mb" localSheetId="11">#REF!</definedName>
    <definedName name="mb" localSheetId="12">#REF!</definedName>
    <definedName name="mb" localSheetId="13">#REF!</definedName>
    <definedName name="mb" localSheetId="14">#REF!</definedName>
    <definedName name="mb" localSheetId="6">#REF!</definedName>
    <definedName name="mb">#REF!</definedName>
    <definedName name="MBOMBA" localSheetId="4">#REF!</definedName>
    <definedName name="MBOMBA" localSheetId="7">#REF!</definedName>
    <definedName name="MBOMBA" localSheetId="8">#REF!</definedName>
    <definedName name="MBOMBA" localSheetId="9">#REF!</definedName>
    <definedName name="MBOMBA" localSheetId="10">#REF!</definedName>
    <definedName name="MBOMBA" localSheetId="11">#REF!</definedName>
    <definedName name="MBOMBA" localSheetId="12">#REF!</definedName>
    <definedName name="MBOMBA" localSheetId="13">#REF!</definedName>
    <definedName name="MBOMBA" localSheetId="14">#REF!</definedName>
    <definedName name="MBOMBA" localSheetId="6">#REF!</definedName>
    <definedName name="MBOMBA">#REF!</definedName>
    <definedName name="MDEFENSA" localSheetId="4">#REF!</definedName>
    <definedName name="MDEFENSA" localSheetId="7">#REF!</definedName>
    <definedName name="MDEFENSA" localSheetId="8">#REF!</definedName>
    <definedName name="MDEFENSA" localSheetId="9">#REF!</definedName>
    <definedName name="MDEFENSA" localSheetId="10">#REF!</definedName>
    <definedName name="MDEFENSA" localSheetId="11">#REF!</definedName>
    <definedName name="MDEFENSA" localSheetId="12">#REF!</definedName>
    <definedName name="MDEFENSA" localSheetId="13">#REF!</definedName>
    <definedName name="MDEFENSA" localSheetId="14">#REF!</definedName>
    <definedName name="MDEFENSA" localSheetId="6">#REF!</definedName>
    <definedName name="MDEFENSA">#REF!</definedName>
    <definedName name="Mdo_Cod" localSheetId="4">#REF!</definedName>
    <definedName name="Mdo_Cod" localSheetId="7">#REF!</definedName>
    <definedName name="Mdo_Cod" localSheetId="8">#REF!</definedName>
    <definedName name="Mdo_Cod" localSheetId="9">#REF!</definedName>
    <definedName name="Mdo_Cod" localSheetId="10">#REF!</definedName>
    <definedName name="Mdo_Cod" localSheetId="11">#REF!</definedName>
    <definedName name="Mdo_Cod" localSheetId="12">#REF!</definedName>
    <definedName name="Mdo_Cod" localSheetId="13">#REF!</definedName>
    <definedName name="Mdo_Cod" localSheetId="14">#REF!</definedName>
    <definedName name="Mdo_Cod" localSheetId="6">#REF!</definedName>
    <definedName name="Mdo_Cod">#REF!</definedName>
    <definedName name="Mdo_Pad" localSheetId="4">#REF!</definedName>
    <definedName name="Mdo_Pad" localSheetId="7">#REF!</definedName>
    <definedName name="Mdo_Pad" localSheetId="8">#REF!</definedName>
    <definedName name="Mdo_Pad" localSheetId="9">#REF!</definedName>
    <definedName name="Mdo_Pad" localSheetId="10">#REF!</definedName>
    <definedName name="Mdo_Pad" localSheetId="11">#REF!</definedName>
    <definedName name="Mdo_Pad" localSheetId="12">#REF!</definedName>
    <definedName name="Mdo_Pad" localSheetId="13">#REF!</definedName>
    <definedName name="Mdo_Pad" localSheetId="14">#REF!</definedName>
    <definedName name="Mdo_Pad" localSheetId="6">#REF!</definedName>
    <definedName name="Mdo_Pad">#REF!</definedName>
    <definedName name="Mdo_Pre" localSheetId="4">#REF!</definedName>
    <definedName name="Mdo_Pre" localSheetId="7">#REF!</definedName>
    <definedName name="Mdo_Pre" localSheetId="8">#REF!</definedName>
    <definedName name="Mdo_Pre" localSheetId="9">#REF!</definedName>
    <definedName name="Mdo_Pre" localSheetId="10">#REF!</definedName>
    <definedName name="Mdo_Pre" localSheetId="11">#REF!</definedName>
    <definedName name="Mdo_Pre" localSheetId="12">#REF!</definedName>
    <definedName name="Mdo_Pre" localSheetId="13">#REF!</definedName>
    <definedName name="Mdo_Pre" localSheetId="14">#REF!</definedName>
    <definedName name="Mdo_Pre" localSheetId="6">#REF!</definedName>
    <definedName name="Mdo_Pre">#REF!</definedName>
    <definedName name="MDOV" localSheetId="4">#REF!</definedName>
    <definedName name="MDOV" localSheetId="7">#REF!</definedName>
    <definedName name="MDOV" localSheetId="8">#REF!</definedName>
    <definedName name="MDOV" localSheetId="9">#REF!</definedName>
    <definedName name="MDOV" localSheetId="10">#REF!</definedName>
    <definedName name="MDOV" localSheetId="11">#REF!</definedName>
    <definedName name="MDOV" localSheetId="12">#REF!</definedName>
    <definedName name="MDOV" localSheetId="13">#REF!</definedName>
    <definedName name="MDOV" localSheetId="14">#REF!</definedName>
    <definedName name="MDOV" localSheetId="6">#REF!</definedName>
    <definedName name="MDOV">#REF!</definedName>
    <definedName name="MEJORADOR_P" localSheetId="4">#REF!</definedName>
    <definedName name="MEJORADOR_P" localSheetId="7">#REF!</definedName>
    <definedName name="MEJORADOR_P" localSheetId="8">#REF!</definedName>
    <definedName name="MEJORADOR_P" localSheetId="9">#REF!</definedName>
    <definedName name="MEJORADOR_P" localSheetId="10">#REF!</definedName>
    <definedName name="MEJORADOR_P" localSheetId="11">#REF!</definedName>
    <definedName name="MEJORADOR_P" localSheetId="12">#REF!</definedName>
    <definedName name="MEJORADOR_P" localSheetId="13">#REF!</definedName>
    <definedName name="MEJORADOR_P" localSheetId="14">#REF!</definedName>
    <definedName name="MEJORADOR_P" localSheetId="6">#REF!</definedName>
    <definedName name="MEJORADOR_P">#REF!</definedName>
    <definedName name="mes" localSheetId="4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4">#REF!</definedName>
    <definedName name="mes" localSheetId="6">#REF!</definedName>
    <definedName name="mes">#REF!</definedName>
    <definedName name="mescer" localSheetId="4">#REF!</definedName>
    <definedName name="mescer" localSheetId="7">#REF!</definedName>
    <definedName name="mescer" localSheetId="8">#REF!</definedName>
    <definedName name="mescer" localSheetId="9">#REF!</definedName>
    <definedName name="mescer" localSheetId="10">#REF!</definedName>
    <definedName name="mescer" localSheetId="11">#REF!</definedName>
    <definedName name="mescer" localSheetId="12">#REF!</definedName>
    <definedName name="mescer" localSheetId="13">#REF!</definedName>
    <definedName name="mescer" localSheetId="14">#REF!</definedName>
    <definedName name="mescer" localSheetId="6">#REF!</definedName>
    <definedName name="mescer">#REF!</definedName>
    <definedName name="mescont" localSheetId="4">#REF!</definedName>
    <definedName name="mescont" localSheetId="7">#REF!</definedName>
    <definedName name="mescont" localSheetId="8">#REF!</definedName>
    <definedName name="mescont" localSheetId="9">#REF!</definedName>
    <definedName name="mescont" localSheetId="10">#REF!</definedName>
    <definedName name="mescont" localSheetId="11">#REF!</definedName>
    <definedName name="mescont" localSheetId="12">#REF!</definedName>
    <definedName name="mescont" localSheetId="13">#REF!</definedName>
    <definedName name="mescont" localSheetId="14">#REF!</definedName>
    <definedName name="mescont" localSheetId="6">#REF!</definedName>
    <definedName name="mescont">#REF!</definedName>
    <definedName name="metal" localSheetId="4">#REF!</definedName>
    <definedName name="metal" localSheetId="7">#REF!</definedName>
    <definedName name="metal" localSheetId="8">#REF!</definedName>
    <definedName name="metal" localSheetId="9">#REF!</definedName>
    <definedName name="metal" localSheetId="10">#REF!</definedName>
    <definedName name="metal" localSheetId="11">#REF!</definedName>
    <definedName name="metal" localSheetId="12">#REF!</definedName>
    <definedName name="metal" localSheetId="13">#REF!</definedName>
    <definedName name="metal" localSheetId="14">#REF!</definedName>
    <definedName name="metal" localSheetId="6">#REF!</definedName>
    <definedName name="metal">#REF!</definedName>
    <definedName name="MI_CASA" localSheetId="7">#REF!</definedName>
    <definedName name="MI_CASA" localSheetId="8">#REF!</definedName>
    <definedName name="MI_CASA" localSheetId="9">#REF!</definedName>
    <definedName name="MI_CASA" localSheetId="10">#REF!</definedName>
    <definedName name="MI_CASA" localSheetId="11">#REF!</definedName>
    <definedName name="MI_CASA" localSheetId="12">#REF!</definedName>
    <definedName name="MI_CASA" localSheetId="13">#REF!</definedName>
    <definedName name="MI_CASA" localSheetId="14">#REF!</definedName>
    <definedName name="MI_CASA">#REF!</definedName>
    <definedName name="MI_CASA1" localSheetId="7">#REF!</definedName>
    <definedName name="MI_CASA1" localSheetId="8">#REF!</definedName>
    <definedName name="MI_CASA1" localSheetId="9">#REF!</definedName>
    <definedName name="MI_CASA1" localSheetId="10">#REF!</definedName>
    <definedName name="MI_CASA1" localSheetId="11">#REF!</definedName>
    <definedName name="MI_CASA1" localSheetId="12">#REF!</definedName>
    <definedName name="MI_CASA1" localSheetId="13">#REF!</definedName>
    <definedName name="MI_CASA1" localSheetId="14">#REF!</definedName>
    <definedName name="MI_CASA1">#REF!</definedName>
    <definedName name="MI_CASA2" localSheetId="7">#REF!</definedName>
    <definedName name="MI_CASA2" localSheetId="8">#REF!</definedName>
    <definedName name="MI_CASA2" localSheetId="9">#REF!</definedName>
    <definedName name="MI_CASA2" localSheetId="10">#REF!</definedName>
    <definedName name="MI_CASA2" localSheetId="11">#REF!</definedName>
    <definedName name="MI_CASA2" localSheetId="12">#REF!</definedName>
    <definedName name="MI_CASA2" localSheetId="13">#REF!</definedName>
    <definedName name="MI_CASA2" localSheetId="14">#REF!</definedName>
    <definedName name="MI_CASA2">#REF!</definedName>
    <definedName name="MI_CASA3" localSheetId="7">#REF!</definedName>
    <definedName name="MI_CASA3" localSheetId="8">#REF!</definedName>
    <definedName name="MI_CASA3" localSheetId="9">#REF!</definedName>
    <definedName name="MI_CASA3" localSheetId="10">#REF!</definedName>
    <definedName name="MI_CASA3" localSheetId="11">#REF!</definedName>
    <definedName name="MI_CASA3" localSheetId="12">#REF!</definedName>
    <definedName name="MI_CASA3" localSheetId="13">#REF!</definedName>
    <definedName name="MI_CASA3" localSheetId="14">#REF!</definedName>
    <definedName name="MI_CASA3">#REF!</definedName>
    <definedName name="MI_CASA4" localSheetId="7">#REF!</definedName>
    <definedName name="MI_CASA4" localSheetId="8">#REF!</definedName>
    <definedName name="MI_CASA4" localSheetId="9">#REF!</definedName>
    <definedName name="MI_CASA4" localSheetId="10">#REF!</definedName>
    <definedName name="MI_CASA4" localSheetId="11">#REF!</definedName>
    <definedName name="MI_CASA4" localSheetId="12">#REF!</definedName>
    <definedName name="MI_CASA4" localSheetId="13">#REF!</definedName>
    <definedName name="MI_CASA4" localSheetId="14">#REF!</definedName>
    <definedName name="MI_CASA4">#REF!</definedName>
    <definedName name="michigan" localSheetId="4">#REF!</definedName>
    <definedName name="michigan" localSheetId="7">#REF!</definedName>
    <definedName name="michigan" localSheetId="8">#REF!</definedName>
    <definedName name="michigan" localSheetId="9">#REF!</definedName>
    <definedName name="michigan" localSheetId="10">#REF!</definedName>
    <definedName name="michigan" localSheetId="11">#REF!</definedName>
    <definedName name="michigan" localSheetId="12">#REF!</definedName>
    <definedName name="michigan" localSheetId="13">#REF!</definedName>
    <definedName name="michigan" localSheetId="14">#REF!</definedName>
    <definedName name="michigan" localSheetId="6">#REF!</definedName>
    <definedName name="michigan">#REF!</definedName>
    <definedName name="MICREDITO" localSheetId="7">#REF!</definedName>
    <definedName name="MICREDITO" localSheetId="8">#REF!</definedName>
    <definedName name="MICREDITO" localSheetId="9">#REF!</definedName>
    <definedName name="MICREDITO" localSheetId="10">#REF!</definedName>
    <definedName name="MICREDITO" localSheetId="11">#REF!</definedName>
    <definedName name="MICREDITO" localSheetId="12">#REF!</definedName>
    <definedName name="MICREDITO" localSheetId="13">#REF!</definedName>
    <definedName name="MICREDITO" localSheetId="14">#REF!</definedName>
    <definedName name="MICREDITO">#REF!</definedName>
    <definedName name="Mixer" localSheetId="4">#REF!</definedName>
    <definedName name="Mixer" localSheetId="7">#REF!</definedName>
    <definedName name="Mixer" localSheetId="8">#REF!</definedName>
    <definedName name="Mixer" localSheetId="9">#REF!</definedName>
    <definedName name="Mixer" localSheetId="10">#REF!</definedName>
    <definedName name="Mixer" localSheetId="11">#REF!</definedName>
    <definedName name="Mixer" localSheetId="12">#REF!</definedName>
    <definedName name="Mixer" localSheetId="13">#REF!</definedName>
    <definedName name="Mixer" localSheetId="14">#REF!</definedName>
    <definedName name="Mixer" localSheetId="6">#REF!</definedName>
    <definedName name="Mixer">#REF!</definedName>
    <definedName name="MIXER__HORA" localSheetId="4">#REF!</definedName>
    <definedName name="MIXER__HORA" localSheetId="7">#REF!</definedName>
    <definedName name="MIXER__HORA" localSheetId="8">#REF!</definedName>
    <definedName name="MIXER__HORA" localSheetId="9">#REF!</definedName>
    <definedName name="MIXER__HORA" localSheetId="10">#REF!</definedName>
    <definedName name="MIXER__HORA" localSheetId="11">#REF!</definedName>
    <definedName name="MIXER__HORA" localSheetId="12">#REF!</definedName>
    <definedName name="MIXER__HORA" localSheetId="13">#REF!</definedName>
    <definedName name="MIXER__HORA" localSheetId="14">#REF!</definedName>
    <definedName name="MIXER__HORA" localSheetId="6">#REF!</definedName>
    <definedName name="MIXER__HORA">#REF!</definedName>
    <definedName name="mjmj" localSheetId="4" hidden="1">#REF!</definedName>
    <definedName name="mjmj" localSheetId="7" hidden="1">#REF!</definedName>
    <definedName name="mjmj" localSheetId="8" hidden="1">#REF!</definedName>
    <definedName name="mjmj" localSheetId="9" hidden="1">#REF!</definedName>
    <definedName name="mjmj" localSheetId="10" hidden="1">#REF!</definedName>
    <definedName name="mjmj" localSheetId="11" hidden="1">#REF!</definedName>
    <definedName name="mjmj" localSheetId="12" hidden="1">#REF!</definedName>
    <definedName name="mjmj" localSheetId="13" hidden="1">#REF!</definedName>
    <definedName name="mjmj" localSheetId="14" hidden="1">#REF!</definedName>
    <definedName name="mjmj" localSheetId="6" hidden="1">#REF!</definedName>
    <definedName name="mjmj" hidden="1">#REF!</definedName>
    <definedName name="MN_140" localSheetId="4">#REF!</definedName>
    <definedName name="MN_140" localSheetId="7">#REF!</definedName>
    <definedName name="MN_140" localSheetId="8">#REF!</definedName>
    <definedName name="MN_140" localSheetId="9">#REF!</definedName>
    <definedName name="MN_140" localSheetId="10">#REF!</definedName>
    <definedName name="MN_140" localSheetId="11">#REF!</definedName>
    <definedName name="MN_140" localSheetId="12">#REF!</definedName>
    <definedName name="MN_140" localSheetId="13">#REF!</definedName>
    <definedName name="MN_140" localSheetId="14">#REF!</definedName>
    <definedName name="MN_140" localSheetId="6">#REF!</definedName>
    <definedName name="MN_140">#REF!</definedName>
    <definedName name="MO" localSheetId="4">#REF!</definedName>
    <definedName name="MO" localSheetId="7">#REF!</definedName>
    <definedName name="MO" localSheetId="8">#REF!</definedName>
    <definedName name="MO" localSheetId="9">#REF!</definedName>
    <definedName name="MO" localSheetId="10">#REF!</definedName>
    <definedName name="MO" localSheetId="11">#REF!</definedName>
    <definedName name="MO" localSheetId="12">#REF!</definedName>
    <definedName name="MO" localSheetId="13">#REF!</definedName>
    <definedName name="MO" localSheetId="14">#REF!</definedName>
    <definedName name="MO" localSheetId="6">#REF!</definedName>
    <definedName name="MO">#REF!</definedName>
    <definedName name="MO_201" localSheetId="4">#REF!</definedName>
    <definedName name="MO_201" localSheetId="7">#REF!</definedName>
    <definedName name="MO_201" localSheetId="8">#REF!</definedName>
    <definedName name="MO_201" localSheetId="9">#REF!</definedName>
    <definedName name="MO_201" localSheetId="10">#REF!</definedName>
    <definedName name="MO_201" localSheetId="11">#REF!</definedName>
    <definedName name="MO_201" localSheetId="12">#REF!</definedName>
    <definedName name="MO_201" localSheetId="13">#REF!</definedName>
    <definedName name="MO_201" localSheetId="14">#REF!</definedName>
    <definedName name="MO_201" localSheetId="6">#REF!</definedName>
    <definedName name="MO_201">#REF!</definedName>
    <definedName name="MO_202" localSheetId="4">#REF!</definedName>
    <definedName name="MO_202" localSheetId="7">#REF!</definedName>
    <definedName name="MO_202" localSheetId="8">#REF!</definedName>
    <definedName name="MO_202" localSheetId="9">#REF!</definedName>
    <definedName name="MO_202" localSheetId="10">#REF!</definedName>
    <definedName name="MO_202" localSheetId="11">#REF!</definedName>
    <definedName name="MO_202" localSheetId="12">#REF!</definedName>
    <definedName name="MO_202" localSheetId="13">#REF!</definedName>
    <definedName name="MO_202" localSheetId="14">#REF!</definedName>
    <definedName name="MO_202" localSheetId="6">#REF!</definedName>
    <definedName name="MO_202">#REF!</definedName>
    <definedName name="MO_203" localSheetId="4">#REF!</definedName>
    <definedName name="MO_203" localSheetId="7">#REF!</definedName>
    <definedName name="MO_203" localSheetId="8">#REF!</definedName>
    <definedName name="MO_203" localSheetId="9">#REF!</definedName>
    <definedName name="MO_203" localSheetId="10">#REF!</definedName>
    <definedName name="MO_203" localSheetId="11">#REF!</definedName>
    <definedName name="MO_203" localSheetId="12">#REF!</definedName>
    <definedName name="MO_203" localSheetId="13">#REF!</definedName>
    <definedName name="MO_203" localSheetId="14">#REF!</definedName>
    <definedName name="MO_203" localSheetId="6">#REF!</definedName>
    <definedName name="MO_203">#REF!</definedName>
    <definedName name="MO_203A" localSheetId="4">#REF!</definedName>
    <definedName name="MO_203A" localSheetId="7">#REF!</definedName>
    <definedName name="MO_203A" localSheetId="8">#REF!</definedName>
    <definedName name="MO_203A" localSheetId="9">#REF!</definedName>
    <definedName name="MO_203A" localSheetId="10">#REF!</definedName>
    <definedName name="MO_203A" localSheetId="11">#REF!</definedName>
    <definedName name="MO_203A" localSheetId="12">#REF!</definedName>
    <definedName name="MO_203A" localSheetId="13">#REF!</definedName>
    <definedName name="MO_203A" localSheetId="14">#REF!</definedName>
    <definedName name="MO_203A" localSheetId="6">#REF!</definedName>
    <definedName name="MO_203A">#REF!</definedName>
    <definedName name="MO_203B" localSheetId="4">#REF!</definedName>
    <definedName name="MO_203B" localSheetId="7">#REF!</definedName>
    <definedName name="MO_203B" localSheetId="8">#REF!</definedName>
    <definedName name="MO_203B" localSheetId="9">#REF!</definedName>
    <definedName name="MO_203B" localSheetId="10">#REF!</definedName>
    <definedName name="MO_203B" localSheetId="11">#REF!</definedName>
    <definedName name="MO_203B" localSheetId="12">#REF!</definedName>
    <definedName name="MO_203B" localSheetId="13">#REF!</definedName>
    <definedName name="MO_203B" localSheetId="14">#REF!</definedName>
    <definedName name="MO_203B" localSheetId="6">#REF!</definedName>
    <definedName name="MO_203B">#REF!</definedName>
    <definedName name="MO_203C" localSheetId="4">#REF!</definedName>
    <definedName name="MO_203C" localSheetId="7">#REF!</definedName>
    <definedName name="MO_203C" localSheetId="8">#REF!</definedName>
    <definedName name="MO_203C" localSheetId="9">#REF!</definedName>
    <definedName name="MO_203C" localSheetId="10">#REF!</definedName>
    <definedName name="MO_203C" localSheetId="11">#REF!</definedName>
    <definedName name="MO_203C" localSheetId="12">#REF!</definedName>
    <definedName name="MO_203C" localSheetId="13">#REF!</definedName>
    <definedName name="MO_203C" localSheetId="14">#REF!</definedName>
    <definedName name="MO_203C" localSheetId="6">#REF!</definedName>
    <definedName name="MO_203C">#REF!</definedName>
    <definedName name="MO_203D" localSheetId="4">#REF!</definedName>
    <definedName name="MO_203D" localSheetId="7">#REF!</definedName>
    <definedName name="MO_203D" localSheetId="8">#REF!</definedName>
    <definedName name="MO_203D" localSheetId="9">#REF!</definedName>
    <definedName name="MO_203D" localSheetId="10">#REF!</definedName>
    <definedName name="MO_203D" localSheetId="11">#REF!</definedName>
    <definedName name="MO_203D" localSheetId="12">#REF!</definedName>
    <definedName name="MO_203D" localSheetId="13">#REF!</definedName>
    <definedName name="MO_203D" localSheetId="14">#REF!</definedName>
    <definedName name="MO_203D" localSheetId="6">#REF!</definedName>
    <definedName name="MO_203D">#REF!</definedName>
    <definedName name="MO_203F" localSheetId="4">#REF!</definedName>
    <definedName name="MO_203F" localSheetId="7">#REF!</definedName>
    <definedName name="MO_203F" localSheetId="8">#REF!</definedName>
    <definedName name="MO_203F" localSheetId="9">#REF!</definedName>
    <definedName name="MO_203F" localSheetId="10">#REF!</definedName>
    <definedName name="MO_203F" localSheetId="11">#REF!</definedName>
    <definedName name="MO_203F" localSheetId="12">#REF!</definedName>
    <definedName name="MO_203F" localSheetId="13">#REF!</definedName>
    <definedName name="MO_203F" localSheetId="14">#REF!</definedName>
    <definedName name="MO_203F" localSheetId="6">#REF!</definedName>
    <definedName name="MO_203F">#REF!</definedName>
    <definedName name="MO_303" localSheetId="4">#REF!</definedName>
    <definedName name="MO_303" localSheetId="7">#REF!</definedName>
    <definedName name="MO_303" localSheetId="8">#REF!</definedName>
    <definedName name="MO_303" localSheetId="9">#REF!</definedName>
    <definedName name="MO_303" localSheetId="10">#REF!</definedName>
    <definedName name="MO_303" localSheetId="11">#REF!</definedName>
    <definedName name="MO_303" localSheetId="12">#REF!</definedName>
    <definedName name="MO_303" localSheetId="13">#REF!</definedName>
    <definedName name="MO_303" localSheetId="14">#REF!</definedName>
    <definedName name="MO_303" localSheetId="6">#REF!</definedName>
    <definedName name="MO_303">#REF!</definedName>
    <definedName name="MO_320" localSheetId="4">#REF!</definedName>
    <definedName name="MO_320" localSheetId="7">#REF!</definedName>
    <definedName name="MO_320" localSheetId="8">#REF!</definedName>
    <definedName name="MO_320" localSheetId="9">#REF!</definedName>
    <definedName name="MO_320" localSheetId="10">#REF!</definedName>
    <definedName name="MO_320" localSheetId="11">#REF!</definedName>
    <definedName name="MO_320" localSheetId="12">#REF!</definedName>
    <definedName name="MO_320" localSheetId="13">#REF!</definedName>
    <definedName name="MO_320" localSheetId="14">#REF!</definedName>
    <definedName name="MO_320" localSheetId="6">#REF!</definedName>
    <definedName name="MO_320">#REF!</definedName>
    <definedName name="MO_320A" localSheetId="4">#REF!</definedName>
    <definedName name="MO_320A" localSheetId="7">#REF!</definedName>
    <definedName name="MO_320A" localSheetId="8">#REF!</definedName>
    <definedName name="MO_320A" localSheetId="9">#REF!</definedName>
    <definedName name="MO_320A" localSheetId="10">#REF!</definedName>
    <definedName name="MO_320A" localSheetId="11">#REF!</definedName>
    <definedName name="MO_320A" localSheetId="12">#REF!</definedName>
    <definedName name="MO_320A" localSheetId="13">#REF!</definedName>
    <definedName name="MO_320A" localSheetId="14">#REF!</definedName>
    <definedName name="MO_320A" localSheetId="6">#REF!</definedName>
    <definedName name="MO_320A">#REF!</definedName>
    <definedName name="MO_321" localSheetId="4">#REF!</definedName>
    <definedName name="MO_321" localSheetId="7">#REF!</definedName>
    <definedName name="MO_321" localSheetId="8">#REF!</definedName>
    <definedName name="MO_321" localSheetId="9">#REF!</definedName>
    <definedName name="MO_321" localSheetId="10">#REF!</definedName>
    <definedName name="MO_321" localSheetId="11">#REF!</definedName>
    <definedName name="MO_321" localSheetId="12">#REF!</definedName>
    <definedName name="MO_321" localSheetId="13">#REF!</definedName>
    <definedName name="MO_321" localSheetId="14">#REF!</definedName>
    <definedName name="MO_321" localSheetId="6">#REF!</definedName>
    <definedName name="MO_321">#REF!</definedName>
    <definedName name="MO_322" localSheetId="4">#REF!</definedName>
    <definedName name="MO_322" localSheetId="7">#REF!</definedName>
    <definedName name="MO_322" localSheetId="8">#REF!</definedName>
    <definedName name="MO_322" localSheetId="9">#REF!</definedName>
    <definedName name="MO_322" localSheetId="10">#REF!</definedName>
    <definedName name="MO_322" localSheetId="11">#REF!</definedName>
    <definedName name="MO_322" localSheetId="12">#REF!</definedName>
    <definedName name="MO_322" localSheetId="13">#REF!</definedName>
    <definedName name="MO_322" localSheetId="14">#REF!</definedName>
    <definedName name="MO_322" localSheetId="6">#REF!</definedName>
    <definedName name="MO_322">#REF!</definedName>
    <definedName name="MO_323" localSheetId="4">#REF!</definedName>
    <definedName name="MO_323" localSheetId="7">#REF!</definedName>
    <definedName name="MO_323" localSheetId="8">#REF!</definedName>
    <definedName name="MO_323" localSheetId="9">#REF!</definedName>
    <definedName name="MO_323" localSheetId="10">#REF!</definedName>
    <definedName name="MO_323" localSheetId="11">#REF!</definedName>
    <definedName name="MO_323" localSheetId="12">#REF!</definedName>
    <definedName name="MO_323" localSheetId="13">#REF!</definedName>
    <definedName name="MO_323" localSheetId="14">#REF!</definedName>
    <definedName name="MO_323" localSheetId="6">#REF!</definedName>
    <definedName name="MO_323">#REF!</definedName>
    <definedName name="MO_403A" localSheetId="4">#REF!</definedName>
    <definedName name="MO_403A" localSheetId="7">#REF!</definedName>
    <definedName name="MO_403A" localSheetId="8">#REF!</definedName>
    <definedName name="MO_403A" localSheetId="9">#REF!</definedName>
    <definedName name="MO_403A" localSheetId="10">#REF!</definedName>
    <definedName name="MO_403A" localSheetId="11">#REF!</definedName>
    <definedName name="MO_403A" localSheetId="12">#REF!</definedName>
    <definedName name="MO_403A" localSheetId="13">#REF!</definedName>
    <definedName name="MO_403A" localSheetId="14">#REF!</definedName>
    <definedName name="MO_403A" localSheetId="6">#REF!</definedName>
    <definedName name="MO_403A">#REF!</definedName>
    <definedName name="MO_403B" localSheetId="4">#REF!</definedName>
    <definedName name="MO_403B" localSheetId="7">#REF!</definedName>
    <definedName name="MO_403B" localSheetId="8">#REF!</definedName>
    <definedName name="MO_403B" localSheetId="9">#REF!</definedName>
    <definedName name="MO_403B" localSheetId="10">#REF!</definedName>
    <definedName name="MO_403B" localSheetId="11">#REF!</definedName>
    <definedName name="MO_403B" localSheetId="12">#REF!</definedName>
    <definedName name="MO_403B" localSheetId="13">#REF!</definedName>
    <definedName name="MO_403B" localSheetId="14">#REF!</definedName>
    <definedName name="MO_403B" localSheetId="6">#REF!</definedName>
    <definedName name="MO_403B">#REF!</definedName>
    <definedName name="MO_407" localSheetId="4">#REF!</definedName>
    <definedName name="MO_407" localSheetId="7">#REF!</definedName>
    <definedName name="MO_407" localSheetId="8">#REF!</definedName>
    <definedName name="MO_407" localSheetId="9">#REF!</definedName>
    <definedName name="MO_407" localSheetId="10">#REF!</definedName>
    <definedName name="MO_407" localSheetId="11">#REF!</definedName>
    <definedName name="MO_407" localSheetId="12">#REF!</definedName>
    <definedName name="MO_407" localSheetId="13">#REF!</definedName>
    <definedName name="MO_407" localSheetId="14">#REF!</definedName>
    <definedName name="MO_407" localSheetId="6">#REF!</definedName>
    <definedName name="MO_407">#REF!</definedName>
    <definedName name="MO_408" localSheetId="4">#REF!</definedName>
    <definedName name="MO_408" localSheetId="7">#REF!</definedName>
    <definedName name="MO_408" localSheetId="8">#REF!</definedName>
    <definedName name="MO_408" localSheetId="9">#REF!</definedName>
    <definedName name="MO_408" localSheetId="10">#REF!</definedName>
    <definedName name="MO_408" localSheetId="11">#REF!</definedName>
    <definedName name="MO_408" localSheetId="12">#REF!</definedName>
    <definedName name="MO_408" localSheetId="13">#REF!</definedName>
    <definedName name="MO_408" localSheetId="14">#REF!</definedName>
    <definedName name="MO_408" localSheetId="6">#REF!</definedName>
    <definedName name="MO_408">#REF!</definedName>
    <definedName name="MO_600A" localSheetId="4">#REF!</definedName>
    <definedName name="MO_600A" localSheetId="7">#REF!</definedName>
    <definedName name="MO_600A" localSheetId="8">#REF!</definedName>
    <definedName name="MO_600A" localSheetId="9">#REF!</definedName>
    <definedName name="MO_600A" localSheetId="10">#REF!</definedName>
    <definedName name="MO_600A" localSheetId="11">#REF!</definedName>
    <definedName name="MO_600A" localSheetId="12">#REF!</definedName>
    <definedName name="MO_600A" localSheetId="13">#REF!</definedName>
    <definedName name="MO_600A" localSheetId="14">#REF!</definedName>
    <definedName name="MO_600A" localSheetId="6">#REF!</definedName>
    <definedName name="MO_600A">#REF!</definedName>
    <definedName name="MO_600B" localSheetId="4">#REF!</definedName>
    <definedName name="MO_600B" localSheetId="7">#REF!</definedName>
    <definedName name="MO_600B" localSheetId="8">#REF!</definedName>
    <definedName name="MO_600B" localSheetId="9">#REF!</definedName>
    <definedName name="MO_600B" localSheetId="10">#REF!</definedName>
    <definedName name="MO_600B" localSheetId="11">#REF!</definedName>
    <definedName name="MO_600B" localSheetId="12">#REF!</definedName>
    <definedName name="MO_600B" localSheetId="13">#REF!</definedName>
    <definedName name="MO_600B" localSheetId="14">#REF!</definedName>
    <definedName name="MO_600B" localSheetId="6">#REF!</definedName>
    <definedName name="MO_600B">#REF!</definedName>
    <definedName name="MO_601_1" localSheetId="4">#REF!</definedName>
    <definedName name="MO_601_1" localSheetId="7">#REF!</definedName>
    <definedName name="MO_601_1" localSheetId="8">#REF!</definedName>
    <definedName name="MO_601_1" localSheetId="9">#REF!</definedName>
    <definedName name="MO_601_1" localSheetId="10">#REF!</definedName>
    <definedName name="MO_601_1" localSheetId="11">#REF!</definedName>
    <definedName name="MO_601_1" localSheetId="12">#REF!</definedName>
    <definedName name="MO_601_1" localSheetId="13">#REF!</definedName>
    <definedName name="MO_601_1" localSheetId="14">#REF!</definedName>
    <definedName name="MO_601_1" localSheetId="6">#REF!</definedName>
    <definedName name="MO_601_1">#REF!</definedName>
    <definedName name="MO_601_2" localSheetId="4">#REF!</definedName>
    <definedName name="MO_601_2" localSheetId="7">#REF!</definedName>
    <definedName name="MO_601_2" localSheetId="8">#REF!</definedName>
    <definedName name="MO_601_2" localSheetId="9">#REF!</definedName>
    <definedName name="MO_601_2" localSheetId="10">#REF!</definedName>
    <definedName name="MO_601_2" localSheetId="11">#REF!</definedName>
    <definedName name="MO_601_2" localSheetId="12">#REF!</definedName>
    <definedName name="MO_601_2" localSheetId="13">#REF!</definedName>
    <definedName name="MO_601_2" localSheetId="14">#REF!</definedName>
    <definedName name="MO_601_2" localSheetId="6">#REF!</definedName>
    <definedName name="MO_601_2">#REF!</definedName>
    <definedName name="MO_601_B" localSheetId="4">#REF!</definedName>
    <definedName name="MO_601_B" localSheetId="7">#REF!</definedName>
    <definedName name="MO_601_B" localSheetId="8">#REF!</definedName>
    <definedName name="MO_601_B" localSheetId="9">#REF!</definedName>
    <definedName name="MO_601_B" localSheetId="10">#REF!</definedName>
    <definedName name="MO_601_B" localSheetId="11">#REF!</definedName>
    <definedName name="MO_601_B" localSheetId="12">#REF!</definedName>
    <definedName name="MO_601_B" localSheetId="13">#REF!</definedName>
    <definedName name="MO_601_B" localSheetId="14">#REF!</definedName>
    <definedName name="MO_601_B" localSheetId="6">#REF!</definedName>
    <definedName name="MO_601_B">#REF!</definedName>
    <definedName name="MO_602A" localSheetId="4">#REF!</definedName>
    <definedName name="MO_602A" localSheetId="7">#REF!</definedName>
    <definedName name="MO_602A" localSheetId="8">#REF!</definedName>
    <definedName name="MO_602A" localSheetId="9">#REF!</definedName>
    <definedName name="MO_602A" localSheetId="10">#REF!</definedName>
    <definedName name="MO_602A" localSheetId="11">#REF!</definedName>
    <definedName name="MO_602A" localSheetId="12">#REF!</definedName>
    <definedName name="MO_602A" localSheetId="13">#REF!</definedName>
    <definedName name="MO_602A" localSheetId="14">#REF!</definedName>
    <definedName name="MO_602A" localSheetId="6">#REF!</definedName>
    <definedName name="MO_602A">#REF!</definedName>
    <definedName name="MO_602B" localSheetId="4">#REF!</definedName>
    <definedName name="MO_602B" localSheetId="7">#REF!</definedName>
    <definedName name="MO_602B" localSheetId="8">#REF!</definedName>
    <definedName name="MO_602B" localSheetId="9">#REF!</definedName>
    <definedName name="MO_602B" localSheetId="10">#REF!</definedName>
    <definedName name="MO_602B" localSheetId="11">#REF!</definedName>
    <definedName name="MO_602B" localSheetId="12">#REF!</definedName>
    <definedName name="MO_602B" localSheetId="13">#REF!</definedName>
    <definedName name="MO_602B" localSheetId="14">#REF!</definedName>
    <definedName name="MO_602B" localSheetId="6">#REF!</definedName>
    <definedName name="MO_602B">#REF!</definedName>
    <definedName name="MO_603A11" localSheetId="4">#REF!</definedName>
    <definedName name="MO_603A11" localSheetId="7">#REF!</definedName>
    <definedName name="MO_603A11" localSheetId="8">#REF!</definedName>
    <definedName name="MO_603A11" localSheetId="9">#REF!</definedName>
    <definedName name="MO_603A11" localSheetId="10">#REF!</definedName>
    <definedName name="MO_603A11" localSheetId="11">#REF!</definedName>
    <definedName name="MO_603A11" localSheetId="12">#REF!</definedName>
    <definedName name="MO_603A11" localSheetId="13">#REF!</definedName>
    <definedName name="MO_603A11" localSheetId="14">#REF!</definedName>
    <definedName name="MO_603A11" localSheetId="6">#REF!</definedName>
    <definedName name="MO_603A11">#REF!</definedName>
    <definedName name="MO_603A12" localSheetId="4">#REF!</definedName>
    <definedName name="MO_603A12" localSheetId="7">#REF!</definedName>
    <definedName name="MO_603A12" localSheetId="8">#REF!</definedName>
    <definedName name="MO_603A12" localSheetId="9">#REF!</definedName>
    <definedName name="MO_603A12" localSheetId="10">#REF!</definedName>
    <definedName name="MO_603A12" localSheetId="11">#REF!</definedName>
    <definedName name="MO_603A12" localSheetId="12">#REF!</definedName>
    <definedName name="MO_603A12" localSheetId="13">#REF!</definedName>
    <definedName name="MO_603A12" localSheetId="14">#REF!</definedName>
    <definedName name="MO_603A12" localSheetId="6">#REF!</definedName>
    <definedName name="MO_603A12">#REF!</definedName>
    <definedName name="MO_603A13" localSheetId="4">#REF!</definedName>
    <definedName name="MO_603A13" localSheetId="7">#REF!</definedName>
    <definedName name="MO_603A13" localSheetId="8">#REF!</definedName>
    <definedName name="MO_603A13" localSheetId="9">#REF!</definedName>
    <definedName name="MO_603A13" localSheetId="10">#REF!</definedName>
    <definedName name="MO_603A13" localSheetId="11">#REF!</definedName>
    <definedName name="MO_603A13" localSheetId="12">#REF!</definedName>
    <definedName name="MO_603A13" localSheetId="13">#REF!</definedName>
    <definedName name="MO_603A13" localSheetId="14">#REF!</definedName>
    <definedName name="MO_603A13" localSheetId="6">#REF!</definedName>
    <definedName name="MO_603A13">#REF!</definedName>
    <definedName name="MO_603A14" localSheetId="4">#REF!</definedName>
    <definedName name="MO_603A14" localSheetId="7">#REF!</definedName>
    <definedName name="MO_603A14" localSheetId="8">#REF!</definedName>
    <definedName name="MO_603A14" localSheetId="9">#REF!</definedName>
    <definedName name="MO_603A14" localSheetId="10">#REF!</definedName>
    <definedName name="MO_603A14" localSheetId="11">#REF!</definedName>
    <definedName name="MO_603A14" localSheetId="12">#REF!</definedName>
    <definedName name="MO_603A14" localSheetId="13">#REF!</definedName>
    <definedName name="MO_603A14" localSheetId="14">#REF!</definedName>
    <definedName name="MO_603A14" localSheetId="6">#REF!</definedName>
    <definedName name="MO_603A14">#REF!</definedName>
    <definedName name="MO_603A21" localSheetId="4">#REF!</definedName>
    <definedName name="MO_603A21" localSheetId="7">#REF!</definedName>
    <definedName name="MO_603A21" localSheetId="8">#REF!</definedName>
    <definedName name="MO_603A21" localSheetId="9">#REF!</definedName>
    <definedName name="MO_603A21" localSheetId="10">#REF!</definedName>
    <definedName name="MO_603A21" localSheetId="11">#REF!</definedName>
    <definedName name="MO_603A21" localSheetId="12">#REF!</definedName>
    <definedName name="MO_603A21" localSheetId="13">#REF!</definedName>
    <definedName name="MO_603A21" localSheetId="14">#REF!</definedName>
    <definedName name="MO_603A21" localSheetId="6">#REF!</definedName>
    <definedName name="MO_603A21">#REF!</definedName>
    <definedName name="MO_603A22" localSheetId="4">#REF!</definedName>
    <definedName name="MO_603A22" localSheetId="7">#REF!</definedName>
    <definedName name="MO_603A22" localSheetId="8">#REF!</definedName>
    <definedName name="MO_603A22" localSheetId="9">#REF!</definedName>
    <definedName name="MO_603A22" localSheetId="10">#REF!</definedName>
    <definedName name="MO_603A22" localSheetId="11">#REF!</definedName>
    <definedName name="MO_603A22" localSheetId="12">#REF!</definedName>
    <definedName name="MO_603A22" localSheetId="13">#REF!</definedName>
    <definedName name="MO_603A22" localSheetId="14">#REF!</definedName>
    <definedName name="MO_603A22" localSheetId="6">#REF!</definedName>
    <definedName name="MO_603A22">#REF!</definedName>
    <definedName name="MO_603A23" localSheetId="4">#REF!</definedName>
    <definedName name="MO_603A23" localSheetId="7">#REF!</definedName>
    <definedName name="MO_603A23" localSheetId="8">#REF!</definedName>
    <definedName name="MO_603A23" localSheetId="9">#REF!</definedName>
    <definedName name="MO_603A23" localSheetId="10">#REF!</definedName>
    <definedName name="MO_603A23" localSheetId="11">#REF!</definedName>
    <definedName name="MO_603A23" localSheetId="12">#REF!</definedName>
    <definedName name="MO_603A23" localSheetId="13">#REF!</definedName>
    <definedName name="MO_603A23" localSheetId="14">#REF!</definedName>
    <definedName name="MO_603A23" localSheetId="6">#REF!</definedName>
    <definedName name="MO_603A23">#REF!</definedName>
    <definedName name="MO_603A31" localSheetId="4">#REF!</definedName>
    <definedName name="MO_603A31" localSheetId="7">#REF!</definedName>
    <definedName name="MO_603A31" localSheetId="8">#REF!</definedName>
    <definedName name="MO_603A31" localSheetId="9">#REF!</definedName>
    <definedName name="MO_603A31" localSheetId="10">#REF!</definedName>
    <definedName name="MO_603A31" localSheetId="11">#REF!</definedName>
    <definedName name="MO_603A31" localSheetId="12">#REF!</definedName>
    <definedName name="MO_603A31" localSheetId="13">#REF!</definedName>
    <definedName name="MO_603A31" localSheetId="14">#REF!</definedName>
    <definedName name="MO_603A31" localSheetId="6">#REF!</definedName>
    <definedName name="MO_603A31">#REF!</definedName>
    <definedName name="MO_603A32" localSheetId="4">#REF!</definedName>
    <definedName name="MO_603A32" localSheetId="7">#REF!</definedName>
    <definedName name="MO_603A32" localSheetId="8">#REF!</definedName>
    <definedName name="MO_603A32" localSheetId="9">#REF!</definedName>
    <definedName name="MO_603A32" localSheetId="10">#REF!</definedName>
    <definedName name="MO_603A32" localSheetId="11">#REF!</definedName>
    <definedName name="MO_603A32" localSheetId="12">#REF!</definedName>
    <definedName name="MO_603A32" localSheetId="13">#REF!</definedName>
    <definedName name="MO_603A32" localSheetId="14">#REF!</definedName>
    <definedName name="MO_603A32" localSheetId="6">#REF!</definedName>
    <definedName name="MO_603A32">#REF!</definedName>
    <definedName name="MO_603B12" localSheetId="4">#REF!</definedName>
    <definedName name="MO_603B12" localSheetId="7">#REF!</definedName>
    <definedName name="MO_603B12" localSheetId="8">#REF!</definedName>
    <definedName name="MO_603B12" localSheetId="9">#REF!</definedName>
    <definedName name="MO_603B12" localSheetId="10">#REF!</definedName>
    <definedName name="MO_603B12" localSheetId="11">#REF!</definedName>
    <definedName name="MO_603B12" localSheetId="12">#REF!</definedName>
    <definedName name="MO_603B12" localSheetId="13">#REF!</definedName>
    <definedName name="MO_603B12" localSheetId="14">#REF!</definedName>
    <definedName name="MO_603B12" localSheetId="6">#REF!</definedName>
    <definedName name="MO_603B12">#REF!</definedName>
    <definedName name="MO_603B13" localSheetId="4">#REF!</definedName>
    <definedName name="MO_603B13" localSheetId="7">#REF!</definedName>
    <definedName name="MO_603B13" localSheetId="8">#REF!</definedName>
    <definedName name="MO_603B13" localSheetId="9">#REF!</definedName>
    <definedName name="MO_603B13" localSheetId="10">#REF!</definedName>
    <definedName name="MO_603B13" localSheetId="11">#REF!</definedName>
    <definedName name="MO_603B13" localSheetId="12">#REF!</definedName>
    <definedName name="MO_603B13" localSheetId="13">#REF!</definedName>
    <definedName name="MO_603B13" localSheetId="14">#REF!</definedName>
    <definedName name="MO_603B13" localSheetId="6">#REF!</definedName>
    <definedName name="MO_603B13">#REF!</definedName>
    <definedName name="MO_603B14" localSheetId="4">#REF!</definedName>
    <definedName name="MO_603B14" localSheetId="7">#REF!</definedName>
    <definedName name="MO_603B14" localSheetId="8">#REF!</definedName>
    <definedName name="MO_603B14" localSheetId="9">#REF!</definedName>
    <definedName name="MO_603B14" localSheetId="10">#REF!</definedName>
    <definedName name="MO_603B14" localSheetId="11">#REF!</definedName>
    <definedName name="MO_603B14" localSheetId="12">#REF!</definedName>
    <definedName name="MO_603B14" localSheetId="13">#REF!</definedName>
    <definedName name="MO_603B14" localSheetId="14">#REF!</definedName>
    <definedName name="MO_603B14" localSheetId="6">#REF!</definedName>
    <definedName name="MO_603B14">#REF!</definedName>
    <definedName name="MO_603B21" localSheetId="4">#REF!</definedName>
    <definedName name="MO_603B21" localSheetId="7">#REF!</definedName>
    <definedName name="MO_603B21" localSheetId="8">#REF!</definedName>
    <definedName name="MO_603B21" localSheetId="9">#REF!</definedName>
    <definedName name="MO_603B21" localSheetId="10">#REF!</definedName>
    <definedName name="MO_603B21" localSheetId="11">#REF!</definedName>
    <definedName name="MO_603B21" localSheetId="12">#REF!</definedName>
    <definedName name="MO_603B21" localSheetId="13">#REF!</definedName>
    <definedName name="MO_603B21" localSheetId="14">#REF!</definedName>
    <definedName name="MO_603B21" localSheetId="6">#REF!</definedName>
    <definedName name="MO_603B21">#REF!</definedName>
    <definedName name="MO_603B22" localSheetId="4">#REF!</definedName>
    <definedName name="MO_603B22" localSheetId="7">#REF!</definedName>
    <definedName name="MO_603B22" localSheetId="8">#REF!</definedName>
    <definedName name="MO_603B22" localSheetId="9">#REF!</definedName>
    <definedName name="MO_603B22" localSheetId="10">#REF!</definedName>
    <definedName name="MO_603B22" localSheetId="11">#REF!</definedName>
    <definedName name="MO_603B22" localSheetId="12">#REF!</definedName>
    <definedName name="MO_603B22" localSheetId="13">#REF!</definedName>
    <definedName name="MO_603B22" localSheetId="14">#REF!</definedName>
    <definedName name="MO_603B22" localSheetId="6">#REF!</definedName>
    <definedName name="MO_603B22">#REF!</definedName>
    <definedName name="MO_603B23" localSheetId="4">#REF!</definedName>
    <definedName name="MO_603B23" localSheetId="7">#REF!</definedName>
    <definedName name="MO_603B23" localSheetId="8">#REF!</definedName>
    <definedName name="MO_603B23" localSheetId="9">#REF!</definedName>
    <definedName name="MO_603B23" localSheetId="10">#REF!</definedName>
    <definedName name="MO_603B23" localSheetId="11">#REF!</definedName>
    <definedName name="MO_603B23" localSheetId="12">#REF!</definedName>
    <definedName name="MO_603B23" localSheetId="13">#REF!</definedName>
    <definedName name="MO_603B23" localSheetId="14">#REF!</definedName>
    <definedName name="MO_603B23" localSheetId="6">#REF!</definedName>
    <definedName name="MO_603B23">#REF!</definedName>
    <definedName name="MO_603B24" localSheetId="4">#REF!</definedName>
    <definedName name="MO_603B24" localSheetId="7">#REF!</definedName>
    <definedName name="MO_603B24" localSheetId="8">#REF!</definedName>
    <definedName name="MO_603B24" localSheetId="9">#REF!</definedName>
    <definedName name="MO_603B24" localSheetId="10">#REF!</definedName>
    <definedName name="MO_603B24" localSheetId="11">#REF!</definedName>
    <definedName name="MO_603B24" localSheetId="12">#REF!</definedName>
    <definedName name="MO_603B24" localSheetId="13">#REF!</definedName>
    <definedName name="MO_603B24" localSheetId="14">#REF!</definedName>
    <definedName name="MO_603B24" localSheetId="6">#REF!</definedName>
    <definedName name="MO_603B24">#REF!</definedName>
    <definedName name="MO_603B31" localSheetId="4">#REF!</definedName>
    <definedName name="MO_603B31" localSheetId="7">#REF!</definedName>
    <definedName name="MO_603B31" localSheetId="8">#REF!</definedName>
    <definedName name="MO_603B31" localSheetId="9">#REF!</definedName>
    <definedName name="MO_603B31" localSheetId="10">#REF!</definedName>
    <definedName name="MO_603B31" localSheetId="11">#REF!</definedName>
    <definedName name="MO_603B31" localSheetId="12">#REF!</definedName>
    <definedName name="MO_603B31" localSheetId="13">#REF!</definedName>
    <definedName name="MO_603B31" localSheetId="14">#REF!</definedName>
    <definedName name="MO_603B31" localSheetId="6">#REF!</definedName>
    <definedName name="MO_603B31">#REF!</definedName>
    <definedName name="MO_603B33" localSheetId="4">#REF!</definedName>
    <definedName name="MO_603B33" localSheetId="7">#REF!</definedName>
    <definedName name="MO_603B33" localSheetId="8">#REF!</definedName>
    <definedName name="MO_603B33" localSheetId="9">#REF!</definedName>
    <definedName name="MO_603B33" localSheetId="10">#REF!</definedName>
    <definedName name="MO_603B33" localSheetId="11">#REF!</definedName>
    <definedName name="MO_603B33" localSheetId="12">#REF!</definedName>
    <definedName name="MO_603B33" localSheetId="13">#REF!</definedName>
    <definedName name="MO_603B33" localSheetId="14">#REF!</definedName>
    <definedName name="MO_603B33" localSheetId="6">#REF!</definedName>
    <definedName name="MO_603B33">#REF!</definedName>
    <definedName name="MO_606" localSheetId="4">#REF!</definedName>
    <definedName name="MO_606" localSheetId="7">#REF!</definedName>
    <definedName name="MO_606" localSheetId="8">#REF!</definedName>
    <definedName name="MO_606" localSheetId="9">#REF!</definedName>
    <definedName name="MO_606" localSheetId="10">#REF!</definedName>
    <definedName name="MO_606" localSheetId="11">#REF!</definedName>
    <definedName name="MO_606" localSheetId="12">#REF!</definedName>
    <definedName name="MO_606" localSheetId="13">#REF!</definedName>
    <definedName name="MO_606" localSheetId="14">#REF!</definedName>
    <definedName name="MO_606" localSheetId="6">#REF!</definedName>
    <definedName name="MO_606">#REF!</definedName>
    <definedName name="MO_607" localSheetId="4">#REF!</definedName>
    <definedName name="MO_607" localSheetId="7">#REF!</definedName>
    <definedName name="MO_607" localSheetId="8">#REF!</definedName>
    <definedName name="MO_607" localSheetId="9">#REF!</definedName>
    <definedName name="MO_607" localSheetId="10">#REF!</definedName>
    <definedName name="MO_607" localSheetId="11">#REF!</definedName>
    <definedName name="MO_607" localSheetId="12">#REF!</definedName>
    <definedName name="MO_607" localSheetId="13">#REF!</definedName>
    <definedName name="MO_607" localSheetId="14">#REF!</definedName>
    <definedName name="MO_607" localSheetId="6">#REF!</definedName>
    <definedName name="MO_607">#REF!</definedName>
    <definedName name="MO_607A" localSheetId="4">#REF!</definedName>
    <definedName name="MO_607A" localSheetId="7">#REF!</definedName>
    <definedName name="MO_607A" localSheetId="8">#REF!</definedName>
    <definedName name="MO_607A" localSheetId="9">#REF!</definedName>
    <definedName name="MO_607A" localSheetId="10">#REF!</definedName>
    <definedName name="MO_607A" localSheetId="11">#REF!</definedName>
    <definedName name="MO_607A" localSheetId="12">#REF!</definedName>
    <definedName name="MO_607A" localSheetId="13">#REF!</definedName>
    <definedName name="MO_607A" localSheetId="14">#REF!</definedName>
    <definedName name="MO_607A" localSheetId="6">#REF!</definedName>
    <definedName name="MO_607A">#REF!</definedName>
    <definedName name="MO_610" localSheetId="4">#REF!</definedName>
    <definedName name="MO_610" localSheetId="7">#REF!</definedName>
    <definedName name="MO_610" localSheetId="8">#REF!</definedName>
    <definedName name="MO_610" localSheetId="9">#REF!</definedName>
    <definedName name="MO_610" localSheetId="10">#REF!</definedName>
    <definedName name="MO_610" localSheetId="11">#REF!</definedName>
    <definedName name="MO_610" localSheetId="12">#REF!</definedName>
    <definedName name="MO_610" localSheetId="13">#REF!</definedName>
    <definedName name="MO_610" localSheetId="14">#REF!</definedName>
    <definedName name="MO_610" localSheetId="6">#REF!</definedName>
    <definedName name="MO_610">#REF!</definedName>
    <definedName name="MO_618" localSheetId="4">#REF!</definedName>
    <definedName name="MO_618" localSheetId="7">#REF!</definedName>
    <definedName name="MO_618" localSheetId="8">#REF!</definedName>
    <definedName name="MO_618" localSheetId="9">#REF!</definedName>
    <definedName name="MO_618" localSheetId="10">#REF!</definedName>
    <definedName name="MO_618" localSheetId="11">#REF!</definedName>
    <definedName name="MO_618" localSheetId="12">#REF!</definedName>
    <definedName name="MO_618" localSheetId="13">#REF!</definedName>
    <definedName name="MO_618" localSheetId="14">#REF!</definedName>
    <definedName name="MO_618" localSheetId="6">#REF!</definedName>
    <definedName name="MO_618">#REF!</definedName>
    <definedName name="MO_618A" localSheetId="4">#REF!</definedName>
    <definedName name="MO_618A" localSheetId="7">#REF!</definedName>
    <definedName name="MO_618A" localSheetId="8">#REF!</definedName>
    <definedName name="MO_618A" localSheetId="9">#REF!</definedName>
    <definedName name="MO_618A" localSheetId="10">#REF!</definedName>
    <definedName name="MO_618A" localSheetId="11">#REF!</definedName>
    <definedName name="MO_618A" localSheetId="12">#REF!</definedName>
    <definedName name="MO_618A" localSheetId="13">#REF!</definedName>
    <definedName name="MO_618A" localSheetId="14">#REF!</definedName>
    <definedName name="MO_618A" localSheetId="6">#REF!</definedName>
    <definedName name="MO_618A">#REF!</definedName>
    <definedName name="MO_619" localSheetId="4">#REF!</definedName>
    <definedName name="MO_619" localSheetId="7">#REF!</definedName>
    <definedName name="MO_619" localSheetId="8">#REF!</definedName>
    <definedName name="MO_619" localSheetId="9">#REF!</definedName>
    <definedName name="MO_619" localSheetId="10">#REF!</definedName>
    <definedName name="MO_619" localSheetId="11">#REF!</definedName>
    <definedName name="MO_619" localSheetId="12">#REF!</definedName>
    <definedName name="MO_619" localSheetId="13">#REF!</definedName>
    <definedName name="MO_619" localSheetId="14">#REF!</definedName>
    <definedName name="MO_619" localSheetId="6">#REF!</definedName>
    <definedName name="MO_619">#REF!</definedName>
    <definedName name="MO_E" localSheetId="4">#REF!</definedName>
    <definedName name="MO_E" localSheetId="7">#REF!</definedName>
    <definedName name="MO_E" localSheetId="8">#REF!</definedName>
    <definedName name="MO_E" localSheetId="9">#REF!</definedName>
    <definedName name="MO_E" localSheetId="10">#REF!</definedName>
    <definedName name="MO_E" localSheetId="11">#REF!</definedName>
    <definedName name="MO_E" localSheetId="12">#REF!</definedName>
    <definedName name="MO_E" localSheetId="13">#REF!</definedName>
    <definedName name="MO_E" localSheetId="14">#REF!</definedName>
    <definedName name="MO_E" localSheetId="6">#REF!</definedName>
    <definedName name="MO_E">#REF!</definedName>
    <definedName name="MO_L" localSheetId="4">#REF!</definedName>
    <definedName name="MO_L" localSheetId="7">#REF!</definedName>
    <definedName name="MO_L" localSheetId="8">#REF!</definedName>
    <definedName name="MO_L" localSheetId="9">#REF!</definedName>
    <definedName name="MO_L" localSheetId="10">#REF!</definedName>
    <definedName name="MO_L" localSheetId="11">#REF!</definedName>
    <definedName name="MO_L" localSheetId="12">#REF!</definedName>
    <definedName name="MO_L" localSheetId="13">#REF!</definedName>
    <definedName name="MO_L" localSheetId="14">#REF!</definedName>
    <definedName name="MO_L" localSheetId="6">#REF!</definedName>
    <definedName name="MO_L">#REF!</definedName>
    <definedName name="mobra" localSheetId="4">#REF!</definedName>
    <definedName name="mobra" localSheetId="7">#REF!</definedName>
    <definedName name="mobra" localSheetId="8">#REF!</definedName>
    <definedName name="mobra" localSheetId="9">#REF!</definedName>
    <definedName name="mobra" localSheetId="10">#REF!</definedName>
    <definedName name="mobra" localSheetId="11">#REF!</definedName>
    <definedName name="mobra" localSheetId="12">#REF!</definedName>
    <definedName name="mobra" localSheetId="13">#REF!</definedName>
    <definedName name="mobra" localSheetId="14">#REF!</definedName>
    <definedName name="mobra" localSheetId="6">#REF!</definedName>
    <definedName name="mobra">#REF!</definedName>
    <definedName name="mobra_des" localSheetId="4">#REF!</definedName>
    <definedName name="mobra_des" localSheetId="7">#REF!</definedName>
    <definedName name="mobra_des" localSheetId="8">#REF!</definedName>
    <definedName name="mobra_des" localSheetId="9">#REF!</definedName>
    <definedName name="mobra_des" localSheetId="10">#REF!</definedName>
    <definedName name="mobra_des" localSheetId="11">#REF!</definedName>
    <definedName name="mobra_des" localSheetId="12">#REF!</definedName>
    <definedName name="mobra_des" localSheetId="13">#REF!</definedName>
    <definedName name="mobra_des" localSheetId="14">#REF!</definedName>
    <definedName name="mobra_des" localSheetId="6">#REF!</definedName>
    <definedName name="mobra_des">#REF!</definedName>
    <definedName name="Mod" localSheetId="4">#REF!</definedName>
    <definedName name="Mod" localSheetId="7">#REF!</definedName>
    <definedName name="Mod" localSheetId="8">#REF!</definedName>
    <definedName name="Mod" localSheetId="9">#REF!</definedName>
    <definedName name="Mod" localSheetId="10">#REF!</definedName>
    <definedName name="Mod" localSheetId="11">#REF!</definedName>
    <definedName name="Mod" localSheetId="12">#REF!</definedName>
    <definedName name="Mod" localSheetId="13">#REF!</definedName>
    <definedName name="Mod" localSheetId="14">#REF!</definedName>
    <definedName name="Mod" localSheetId="6">#REF!</definedName>
    <definedName name="Mod">#REF!</definedName>
    <definedName name="Modalidad" localSheetId="4">#REF!</definedName>
    <definedName name="Modalidad" localSheetId="7">#REF!</definedName>
    <definedName name="Modalidad" localSheetId="8">#REF!</definedName>
    <definedName name="Modalidad" localSheetId="9">#REF!</definedName>
    <definedName name="Modalidad" localSheetId="10">#REF!</definedName>
    <definedName name="Modalidad" localSheetId="11">#REF!</definedName>
    <definedName name="Modalidad" localSheetId="12">#REF!</definedName>
    <definedName name="Modalidad" localSheetId="13">#REF!</definedName>
    <definedName name="Modalidad" localSheetId="14">#REF!</definedName>
    <definedName name="Modalidad" localSheetId="6">#REF!</definedName>
    <definedName name="Modalidad">#REF!</definedName>
    <definedName name="MOEXPLOTACION" localSheetId="4">#REF!</definedName>
    <definedName name="MOEXPLOTACION" localSheetId="7">#REF!</definedName>
    <definedName name="MOEXPLOTACION" localSheetId="8">#REF!</definedName>
    <definedName name="MOEXPLOTACION" localSheetId="9">#REF!</definedName>
    <definedName name="MOEXPLOTACION" localSheetId="10">#REF!</definedName>
    <definedName name="MOEXPLOTACION" localSheetId="11">#REF!</definedName>
    <definedName name="MOEXPLOTACION" localSheetId="12">#REF!</definedName>
    <definedName name="MOEXPLOTACION" localSheetId="13">#REF!</definedName>
    <definedName name="MOEXPLOTACION" localSheetId="14">#REF!</definedName>
    <definedName name="MOEXPLOTACION" localSheetId="6">#REF!</definedName>
    <definedName name="MOEXPLOTACION">#REF!</definedName>
    <definedName name="moficial" localSheetId="4">#REF!</definedName>
    <definedName name="moficial" localSheetId="7">#REF!</definedName>
    <definedName name="moficial" localSheetId="8">#REF!</definedName>
    <definedName name="moficial" localSheetId="9">#REF!</definedName>
    <definedName name="moficial" localSheetId="10">#REF!</definedName>
    <definedName name="moficial" localSheetId="11">#REF!</definedName>
    <definedName name="moficial" localSheetId="12">#REF!</definedName>
    <definedName name="moficial" localSheetId="13">#REF!</definedName>
    <definedName name="moficial" localSheetId="14">#REF!</definedName>
    <definedName name="moficial" localSheetId="6">#REF!</definedName>
    <definedName name="moficial">#REF!</definedName>
    <definedName name="moncer" localSheetId="4">#REF!</definedName>
    <definedName name="moncer" localSheetId="7">#REF!</definedName>
    <definedName name="moncer" localSheetId="8">#REF!</definedName>
    <definedName name="moncer" localSheetId="9">#REF!</definedName>
    <definedName name="moncer" localSheetId="10">#REF!</definedName>
    <definedName name="moncer" localSheetId="11">#REF!</definedName>
    <definedName name="moncer" localSheetId="12">#REF!</definedName>
    <definedName name="moncer" localSheetId="13">#REF!</definedName>
    <definedName name="moncer" localSheetId="14">#REF!</definedName>
    <definedName name="moncer" localSheetId="6">#REF!</definedName>
    <definedName name="moncer">#REF!</definedName>
    <definedName name="moncer17" localSheetId="4">#REF!</definedName>
    <definedName name="moncer17" localSheetId="7">#REF!</definedName>
    <definedName name="moncer17" localSheetId="8">#REF!</definedName>
    <definedName name="moncer17" localSheetId="9">#REF!</definedName>
    <definedName name="moncer17" localSheetId="10">#REF!</definedName>
    <definedName name="moncer17" localSheetId="11">#REF!</definedName>
    <definedName name="moncer17" localSheetId="12">#REF!</definedName>
    <definedName name="moncer17" localSheetId="13">#REF!</definedName>
    <definedName name="moncer17" localSheetId="14">#REF!</definedName>
    <definedName name="moncer17" localSheetId="6">#REF!</definedName>
    <definedName name="moncer17">#REF!</definedName>
    <definedName name="moncer83" localSheetId="4">#REF!</definedName>
    <definedName name="moncer83" localSheetId="7">#REF!</definedName>
    <definedName name="moncer83" localSheetId="8">#REF!</definedName>
    <definedName name="moncer83" localSheetId="9">#REF!</definedName>
    <definedName name="moncer83" localSheetId="10">#REF!</definedName>
    <definedName name="moncer83" localSheetId="11">#REF!</definedName>
    <definedName name="moncer83" localSheetId="12">#REF!</definedName>
    <definedName name="moncer83" localSheetId="13">#REF!</definedName>
    <definedName name="moncer83" localSheetId="14">#REF!</definedName>
    <definedName name="moncer83" localSheetId="6">#REF!</definedName>
    <definedName name="moncer83">#REF!</definedName>
    <definedName name="moncon" localSheetId="4">#REF!</definedName>
    <definedName name="moncon" localSheetId="7">#REF!</definedName>
    <definedName name="moncon" localSheetId="8">#REF!</definedName>
    <definedName name="moncon" localSheetId="9">#REF!</definedName>
    <definedName name="moncon" localSheetId="10">#REF!</definedName>
    <definedName name="moncon" localSheetId="11">#REF!</definedName>
    <definedName name="moncon" localSheetId="12">#REF!</definedName>
    <definedName name="moncon" localSheetId="13">#REF!</definedName>
    <definedName name="moncon" localSheetId="14">#REF!</definedName>
    <definedName name="moncon" localSheetId="6">#REF!</definedName>
    <definedName name="moncon">#REF!</definedName>
    <definedName name="moncon_us" localSheetId="4">#REF!</definedName>
    <definedName name="moncon_us" localSheetId="7">#REF!</definedName>
    <definedName name="moncon_us" localSheetId="8">#REF!</definedName>
    <definedName name="moncon_us" localSheetId="9">#REF!</definedName>
    <definedName name="moncon_us" localSheetId="10">#REF!</definedName>
    <definedName name="moncon_us" localSheetId="11">#REF!</definedName>
    <definedName name="moncon_us" localSheetId="12">#REF!</definedName>
    <definedName name="moncon_us" localSheetId="13">#REF!</definedName>
    <definedName name="moncon_us" localSheetId="14">#REF!</definedName>
    <definedName name="moncon_us" localSheetId="6">#REF!</definedName>
    <definedName name="moncon_us">#REF!</definedName>
    <definedName name="moncont" localSheetId="4">#REF!</definedName>
    <definedName name="moncont" localSheetId="7">#REF!</definedName>
    <definedName name="moncont" localSheetId="8">#REF!</definedName>
    <definedName name="moncont" localSheetId="9">#REF!</definedName>
    <definedName name="moncont" localSheetId="10">#REF!</definedName>
    <definedName name="moncont" localSheetId="11">#REF!</definedName>
    <definedName name="moncont" localSheetId="12">#REF!</definedName>
    <definedName name="moncont" localSheetId="13">#REF!</definedName>
    <definedName name="moncont" localSheetId="14">#REF!</definedName>
    <definedName name="moncont" localSheetId="6">#REF!</definedName>
    <definedName name="moncont">#REF!</definedName>
    <definedName name="moncont1" localSheetId="4">#REF!</definedName>
    <definedName name="moncont1" localSheetId="7">#REF!</definedName>
    <definedName name="moncont1" localSheetId="8">#REF!</definedName>
    <definedName name="moncont1" localSheetId="9">#REF!</definedName>
    <definedName name="moncont1" localSheetId="10">#REF!</definedName>
    <definedName name="moncont1" localSheetId="11">#REF!</definedName>
    <definedName name="moncont1" localSheetId="12">#REF!</definedName>
    <definedName name="moncont1" localSheetId="13">#REF!</definedName>
    <definedName name="moncont1" localSheetId="14">#REF!</definedName>
    <definedName name="moncont1" localSheetId="6">#REF!</definedName>
    <definedName name="moncont1">#REF!</definedName>
    <definedName name="moncont2" localSheetId="4">#REF!</definedName>
    <definedName name="moncont2" localSheetId="7">#REF!</definedName>
    <definedName name="moncont2" localSheetId="8">#REF!</definedName>
    <definedName name="moncont2" localSheetId="9">#REF!</definedName>
    <definedName name="moncont2" localSheetId="10">#REF!</definedName>
    <definedName name="moncont2" localSheetId="11">#REF!</definedName>
    <definedName name="moncont2" localSheetId="12">#REF!</definedName>
    <definedName name="moncont2" localSheetId="13">#REF!</definedName>
    <definedName name="moncont2" localSheetId="14">#REF!</definedName>
    <definedName name="moncont2" localSheetId="6">#REF!</definedName>
    <definedName name="moncont2">#REF!</definedName>
    <definedName name="Moneda_e" localSheetId="4">#REF!</definedName>
    <definedName name="Moneda_e" localSheetId="7">#REF!</definedName>
    <definedName name="Moneda_e" localSheetId="8">#REF!</definedName>
    <definedName name="Moneda_e" localSheetId="9">#REF!</definedName>
    <definedName name="Moneda_e" localSheetId="10">#REF!</definedName>
    <definedName name="Moneda_e" localSheetId="11">#REF!</definedName>
    <definedName name="Moneda_e" localSheetId="12">#REF!</definedName>
    <definedName name="Moneda_e" localSheetId="13">#REF!</definedName>
    <definedName name="Moneda_e" localSheetId="14">#REF!</definedName>
    <definedName name="Moneda_e" localSheetId="6">#REF!</definedName>
    <definedName name="Moneda_e">#REF!</definedName>
    <definedName name="Moneda_f" localSheetId="4">#REF!</definedName>
    <definedName name="Moneda_f" localSheetId="7">#REF!</definedName>
    <definedName name="Moneda_f" localSheetId="8">#REF!</definedName>
    <definedName name="Moneda_f" localSheetId="9">#REF!</definedName>
    <definedName name="Moneda_f" localSheetId="10">#REF!</definedName>
    <definedName name="Moneda_f" localSheetId="11">#REF!</definedName>
    <definedName name="Moneda_f" localSheetId="12">#REF!</definedName>
    <definedName name="Moneda_f" localSheetId="13">#REF!</definedName>
    <definedName name="Moneda_f" localSheetId="14">#REF!</definedName>
    <definedName name="Moneda_f" localSheetId="6">#REF!</definedName>
    <definedName name="Moneda_f">#REF!</definedName>
    <definedName name="Moneda_m" localSheetId="4">#REF!</definedName>
    <definedName name="Moneda_m" localSheetId="7">#REF!</definedName>
    <definedName name="Moneda_m" localSheetId="8">#REF!</definedName>
    <definedName name="Moneda_m" localSheetId="9">#REF!</definedName>
    <definedName name="Moneda_m" localSheetId="10">#REF!</definedName>
    <definedName name="Moneda_m" localSheetId="11">#REF!</definedName>
    <definedName name="Moneda_m" localSheetId="12">#REF!</definedName>
    <definedName name="Moneda_m" localSheetId="13">#REF!</definedName>
    <definedName name="Moneda_m" localSheetId="14">#REF!</definedName>
    <definedName name="Moneda_m" localSheetId="6">#REF!</definedName>
    <definedName name="Moneda_m">#REF!</definedName>
    <definedName name="Moneda_m.o." localSheetId="4">#REF!</definedName>
    <definedName name="Moneda_m.o." localSheetId="7">#REF!</definedName>
    <definedName name="Moneda_m.o." localSheetId="8">#REF!</definedName>
    <definedName name="Moneda_m.o." localSheetId="9">#REF!</definedName>
    <definedName name="Moneda_m.o." localSheetId="10">#REF!</definedName>
    <definedName name="Moneda_m.o." localSheetId="11">#REF!</definedName>
    <definedName name="Moneda_m.o." localSheetId="12">#REF!</definedName>
    <definedName name="Moneda_m.o." localSheetId="13">#REF!</definedName>
    <definedName name="Moneda_m.o." localSheetId="14">#REF!</definedName>
    <definedName name="Moneda_m.o." localSheetId="6">#REF!</definedName>
    <definedName name="Moneda_m.o.">#REF!</definedName>
    <definedName name="Monthly_Payment" localSheetId="4">-PMT('5- COSTO FINANCIERO AFD'!Interest_Rate/12,'5- COSTO FINANCIERO AFD'!Number_of_Payments,'5- COSTO FINANCIERO AFD'!Loan_Amount)</definedName>
    <definedName name="Monthly_Payment" localSheetId="7">-PMT('ESTRUCTURA DE COSTOS T1'!Interest_Rate/12,'ESTRUCTURA DE COSTOS T1'!Number_of_Payments,'ESTRUCTURA DE COSTOS T1'!Loan_Amount)</definedName>
    <definedName name="Monthly_Payment" localSheetId="8">-PMT('ESTRUCTURA DE COSTOS T2'!Interest_Rate/12,'ESTRUCTURA DE COSTOS T2'!Number_of_Payments,'ESTRUCTURA DE COSTOS T2'!Loan_Amount)</definedName>
    <definedName name="Monthly_Payment" localSheetId="9">-PMT('ESTRUCTURA DE COSTOS T3'!Interest_Rate/12,'ESTRUCTURA DE COSTOS T3'!Number_of_Payments,'ESTRUCTURA DE COSTOS T3'!Loan_Amount)</definedName>
    <definedName name="Monthly_Payment" localSheetId="10">-PMT('ESTRUCTURA DE COSTOS T4'!Interest_Rate/12,'ESTRUCTURA DE COSTOS T4'!Number_of_Payments,'ESTRUCTURA DE COSTOS T4'!Loan_Amount)</definedName>
    <definedName name="Monthly_Payment" localSheetId="11">-PMT('ESTRUCTURA DE COSTOS T5'!Interest_Rate/12,'ESTRUCTURA DE COSTOS T5'!Number_of_Payments,'ESTRUCTURA DE COSTOS T5'!Loan_Amount)</definedName>
    <definedName name="Monthly_Payment" localSheetId="12">-PMT('ESTRUCTURA DE COSTOS T6'!Interest_Rate/12,'ESTRUCTURA DE COSTOS T6'!Number_of_Payments,'ESTRUCTURA DE COSTOS T6'!Loan_Amount)</definedName>
    <definedName name="Monthly_Payment" localSheetId="13">-PMT('ESTRUCTURA DE COSTOS T7'!Interest_Rate/12,'ESTRUCTURA DE COSTOS T7'!Number_of_Payments,'ESTRUCTURA DE COSTOS T7'!Loan_Amount)</definedName>
    <definedName name="Monthly_Payment" localSheetId="14">-PMT('ESTRUCTURA DE COSTOS T8'!Interest_Rate/12,'ESTRUCTURA DE COSTOS T8'!Number_of_Payments,'ESTRUCTURA DE COSTOS T8'!Loan_Amount)</definedName>
    <definedName name="Monthly_Payment" localSheetId="6">-PMT('RESUMEN PARA PLATAFORMA '!Interest_Rate/12,'RESUMEN PARA PLATAFORMA '!Number_of_Payments,'RESUMEN PARA PLATAFORMA '!Loan_Amount)</definedName>
    <definedName name="Monthly_Payment">-PMT(Interest_Rate/12,Number_of_Payments,Loan_Amount)</definedName>
    <definedName name="monto_obra" localSheetId="4">#REF!</definedName>
    <definedName name="monto_obra" localSheetId="7">#REF!</definedName>
    <definedName name="monto_obra" localSheetId="8">#REF!</definedName>
    <definedName name="monto_obra" localSheetId="9">#REF!</definedName>
    <definedName name="monto_obra" localSheetId="10">#REF!</definedName>
    <definedName name="monto_obra" localSheetId="11">#REF!</definedName>
    <definedName name="monto_obra" localSheetId="12">#REF!</definedName>
    <definedName name="monto_obra" localSheetId="13">#REF!</definedName>
    <definedName name="monto_obra" localSheetId="14">#REF!</definedName>
    <definedName name="monto_obra" localSheetId="6">#REF!</definedName>
    <definedName name="monto_obra">#REF!</definedName>
    <definedName name="MOPC" localSheetId="4">#REF!</definedName>
    <definedName name="MOPC" localSheetId="7">#REF!</definedName>
    <definedName name="MOPC" localSheetId="8">#REF!</definedName>
    <definedName name="MOPC" localSheetId="9">#REF!</definedName>
    <definedName name="MOPC" localSheetId="10">#REF!</definedName>
    <definedName name="MOPC" localSheetId="11">#REF!</definedName>
    <definedName name="MOPC" localSheetId="12">#REF!</definedName>
    <definedName name="MOPC" localSheetId="13">#REF!</definedName>
    <definedName name="MOPC" localSheetId="14">#REF!</definedName>
    <definedName name="MOPC" localSheetId="6">#REF!</definedName>
    <definedName name="MOPC">#REF!</definedName>
    <definedName name="mort13" localSheetId="4">#REF!</definedName>
    <definedName name="mort13" localSheetId="7">#REF!</definedName>
    <definedName name="mort13" localSheetId="8">#REF!</definedName>
    <definedName name="mort13" localSheetId="9">#REF!</definedName>
    <definedName name="mort13" localSheetId="10">#REF!</definedName>
    <definedName name="mort13" localSheetId="11">#REF!</definedName>
    <definedName name="mort13" localSheetId="12">#REF!</definedName>
    <definedName name="mort13" localSheetId="13">#REF!</definedName>
    <definedName name="mort13" localSheetId="14">#REF!</definedName>
    <definedName name="mort13" localSheetId="6">#REF!</definedName>
    <definedName name="mort13">#REF!</definedName>
    <definedName name="MORTERO" localSheetId="4">#REF!</definedName>
    <definedName name="MORTERO" localSheetId="7">#REF!</definedName>
    <definedName name="MORTERO" localSheetId="8">#REF!</definedName>
    <definedName name="MORTERO" localSheetId="9">#REF!</definedName>
    <definedName name="MORTERO" localSheetId="10">#REF!</definedName>
    <definedName name="MORTERO" localSheetId="11">#REF!</definedName>
    <definedName name="MORTERO" localSheetId="12">#REF!</definedName>
    <definedName name="MORTERO" localSheetId="13">#REF!</definedName>
    <definedName name="MORTERO" localSheetId="14">#REF!</definedName>
    <definedName name="MORTERO" localSheetId="6">#REF!</definedName>
    <definedName name="MORTERO">#REF!</definedName>
    <definedName name="mortero13" localSheetId="4">#REF!</definedName>
    <definedName name="mortero13" localSheetId="7">#REF!</definedName>
    <definedName name="mortero13" localSheetId="8">#REF!</definedName>
    <definedName name="mortero13" localSheetId="9">#REF!</definedName>
    <definedName name="mortero13" localSheetId="10">#REF!</definedName>
    <definedName name="mortero13" localSheetId="11">#REF!</definedName>
    <definedName name="mortero13" localSheetId="12">#REF!</definedName>
    <definedName name="mortero13" localSheetId="13">#REF!</definedName>
    <definedName name="mortero13" localSheetId="14">#REF!</definedName>
    <definedName name="mortero13" localSheetId="6">#REF!</definedName>
    <definedName name="mortero13">#REF!</definedName>
    <definedName name="MT" localSheetId="4">#REF!</definedName>
    <definedName name="MT" localSheetId="7">#REF!</definedName>
    <definedName name="MT" localSheetId="8">#REF!</definedName>
    <definedName name="MT" localSheetId="9">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 localSheetId="6">#REF!</definedName>
    <definedName name="MT">#REF!</definedName>
    <definedName name="Municipalidad" localSheetId="4">#REF!</definedName>
    <definedName name="Municipalidad" localSheetId="7">#REF!</definedName>
    <definedName name="Municipalidad" localSheetId="8">#REF!</definedName>
    <definedName name="Municipalidad" localSheetId="9">#REF!</definedName>
    <definedName name="Municipalidad" localSheetId="10">#REF!</definedName>
    <definedName name="Municipalidad" localSheetId="11">#REF!</definedName>
    <definedName name="Municipalidad" localSheetId="12">#REF!</definedName>
    <definedName name="Municipalidad" localSheetId="13">#REF!</definedName>
    <definedName name="Municipalidad" localSheetId="14">#REF!</definedName>
    <definedName name="Municipalidad" localSheetId="6">#REF!</definedName>
    <definedName name="Municipalidad">#REF!</definedName>
    <definedName name="n" localSheetId="4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6" hidden="1">#REF!</definedName>
    <definedName name="n" hidden="1">#REF!</definedName>
    <definedName name="N_Ayudante" localSheetId="4">#REF!</definedName>
    <definedName name="N_Ayudante" localSheetId="7">#REF!</definedName>
    <definedName name="N_Ayudante" localSheetId="8">#REF!</definedName>
    <definedName name="N_Ayudante" localSheetId="9">#REF!</definedName>
    <definedName name="N_Ayudante" localSheetId="10">#REF!</definedName>
    <definedName name="N_Ayudante" localSheetId="11">#REF!</definedName>
    <definedName name="N_Ayudante" localSheetId="12">#REF!</definedName>
    <definedName name="N_Ayudante" localSheetId="13">#REF!</definedName>
    <definedName name="N_Ayudante" localSheetId="14">#REF!</definedName>
    <definedName name="N_Ayudante" localSheetId="6">#REF!</definedName>
    <definedName name="N_Ayudante">#REF!</definedName>
    <definedName name="N_Capataz" localSheetId="4">#REF!</definedName>
    <definedName name="N_Capataz" localSheetId="7">#REF!</definedName>
    <definedName name="N_Capataz" localSheetId="8">#REF!</definedName>
    <definedName name="N_Capataz" localSheetId="9">#REF!</definedName>
    <definedName name="N_Capataz" localSheetId="10">#REF!</definedName>
    <definedName name="N_Capataz" localSheetId="11">#REF!</definedName>
    <definedName name="N_Capataz" localSheetId="12">#REF!</definedName>
    <definedName name="N_Capataz" localSheetId="13">#REF!</definedName>
    <definedName name="N_Capataz" localSheetId="14">#REF!</definedName>
    <definedName name="N_Capataz" localSheetId="6">#REF!</definedName>
    <definedName name="N_Capataz">#REF!</definedName>
    <definedName name="N_Chofer" localSheetId="4">#REF!</definedName>
    <definedName name="N_Chofer" localSheetId="7">#REF!</definedName>
    <definedName name="N_Chofer" localSheetId="8">#REF!</definedName>
    <definedName name="N_Chofer" localSheetId="9">#REF!</definedName>
    <definedName name="N_Chofer" localSheetId="10">#REF!</definedName>
    <definedName name="N_Chofer" localSheetId="11">#REF!</definedName>
    <definedName name="N_Chofer" localSheetId="12">#REF!</definedName>
    <definedName name="N_Chofer" localSheetId="13">#REF!</definedName>
    <definedName name="N_Chofer" localSheetId="14">#REF!</definedName>
    <definedName name="N_Chofer" localSheetId="6">#REF!</definedName>
    <definedName name="N_Chofer">#REF!</definedName>
    <definedName name="N_OBRA" localSheetId="4">#REF!</definedName>
    <definedName name="N_OBRA" localSheetId="7">#REF!</definedName>
    <definedName name="N_OBRA" localSheetId="8">#REF!</definedName>
    <definedName name="N_OBRA" localSheetId="9">#REF!</definedName>
    <definedName name="N_OBRA" localSheetId="10">#REF!</definedName>
    <definedName name="N_OBRA" localSheetId="11">#REF!</definedName>
    <definedName name="N_OBRA" localSheetId="12">#REF!</definedName>
    <definedName name="N_OBRA" localSheetId="13">#REF!</definedName>
    <definedName name="N_OBRA" localSheetId="14">#REF!</definedName>
    <definedName name="N_OBRA" localSheetId="6">#REF!</definedName>
    <definedName name="N_OBRA">#REF!</definedName>
    <definedName name="N_Oficial" localSheetId="4">#REF!</definedName>
    <definedName name="N_Oficial" localSheetId="7">#REF!</definedName>
    <definedName name="N_Oficial" localSheetId="8">#REF!</definedName>
    <definedName name="N_Oficial" localSheetId="9">#REF!</definedName>
    <definedName name="N_Oficial" localSheetId="10">#REF!</definedName>
    <definedName name="N_Oficial" localSheetId="11">#REF!</definedName>
    <definedName name="N_Oficial" localSheetId="12">#REF!</definedName>
    <definedName name="N_Oficial" localSheetId="13">#REF!</definedName>
    <definedName name="N_Oficial" localSheetId="14">#REF!</definedName>
    <definedName name="N_Oficial" localSheetId="6">#REF!</definedName>
    <definedName name="N_Oficial">#REF!</definedName>
    <definedName name="N_OperadoA" localSheetId="4">#REF!</definedName>
    <definedName name="N_OperadoA" localSheetId="7">#REF!</definedName>
    <definedName name="N_OperadoA" localSheetId="8">#REF!</definedName>
    <definedName name="N_OperadoA" localSheetId="9">#REF!</definedName>
    <definedName name="N_OperadoA" localSheetId="10">#REF!</definedName>
    <definedName name="N_OperadoA" localSheetId="11">#REF!</definedName>
    <definedName name="N_OperadoA" localSheetId="12">#REF!</definedName>
    <definedName name="N_OperadoA" localSheetId="13">#REF!</definedName>
    <definedName name="N_OperadoA" localSheetId="14">#REF!</definedName>
    <definedName name="N_OperadoA" localSheetId="6">#REF!</definedName>
    <definedName name="N_OperadoA">#REF!</definedName>
    <definedName name="N_OperadorB" localSheetId="4">#REF!</definedName>
    <definedName name="N_OperadorB" localSheetId="7">#REF!</definedName>
    <definedName name="N_OperadorB" localSheetId="8">#REF!</definedName>
    <definedName name="N_OperadorB" localSheetId="9">#REF!</definedName>
    <definedName name="N_OperadorB" localSheetId="10">#REF!</definedName>
    <definedName name="N_OperadorB" localSheetId="11">#REF!</definedName>
    <definedName name="N_OperadorB" localSheetId="12">#REF!</definedName>
    <definedName name="N_OperadorB" localSheetId="13">#REF!</definedName>
    <definedName name="N_OperadorB" localSheetId="14">#REF!</definedName>
    <definedName name="N_OperadorB" localSheetId="6">#REF!</definedName>
    <definedName name="N_OperadorB">#REF!</definedName>
    <definedName name="nafta" localSheetId="4">#REF!</definedName>
    <definedName name="nafta" localSheetId="7">#REF!</definedName>
    <definedName name="nafta" localSheetId="8">#REF!</definedName>
    <definedName name="nafta" localSheetId="9">#REF!</definedName>
    <definedName name="nafta" localSheetId="10">#REF!</definedName>
    <definedName name="nafta" localSheetId="11">#REF!</definedName>
    <definedName name="nafta" localSheetId="12">#REF!</definedName>
    <definedName name="nafta" localSheetId="13">#REF!</definedName>
    <definedName name="nafta" localSheetId="14">#REF!</definedName>
    <definedName name="nafta" localSheetId="6">#REF!</definedName>
    <definedName name="nafta">#REF!</definedName>
    <definedName name="nb" localSheetId="4">#REF!</definedName>
    <definedName name="nb" localSheetId="7">#REF!</definedName>
    <definedName name="nb" localSheetId="8">#REF!</definedName>
    <definedName name="nb" localSheetId="9">#REF!</definedName>
    <definedName name="nb" localSheetId="10">#REF!</definedName>
    <definedName name="nb" localSheetId="11">#REF!</definedName>
    <definedName name="nb" localSheetId="12">#REF!</definedName>
    <definedName name="nb" localSheetId="13">#REF!</definedName>
    <definedName name="nb" localSheetId="14">#REF!</definedName>
    <definedName name="nb" localSheetId="6">#REF!</definedName>
    <definedName name="nb">#REF!</definedName>
    <definedName name="ncemento" localSheetId="4">#REF!</definedName>
    <definedName name="ncemento" localSheetId="7">#REF!</definedName>
    <definedName name="ncemento" localSheetId="8">#REF!</definedName>
    <definedName name="ncemento" localSheetId="9">#REF!</definedName>
    <definedName name="ncemento" localSheetId="10">#REF!</definedName>
    <definedName name="ncemento" localSheetId="11">#REF!</definedName>
    <definedName name="ncemento" localSheetId="12">#REF!</definedName>
    <definedName name="ncemento" localSheetId="13">#REF!</definedName>
    <definedName name="ncemento" localSheetId="14">#REF!</definedName>
    <definedName name="ncemento" localSheetId="6">#REF!</definedName>
    <definedName name="ncemento">#REF!</definedName>
    <definedName name="nh" localSheetId="4" hidden="1">#REF!</definedName>
    <definedName name="nh" localSheetId="7" hidden="1">#REF!</definedName>
    <definedName name="nh" localSheetId="8" hidden="1">#REF!</definedName>
    <definedName name="nh" localSheetId="9" hidden="1">#REF!</definedName>
    <definedName name="nh" localSheetId="10" hidden="1">#REF!</definedName>
    <definedName name="nh" localSheetId="11" hidden="1">#REF!</definedName>
    <definedName name="nh" localSheetId="12" hidden="1">#REF!</definedName>
    <definedName name="nh" localSheetId="13" hidden="1">#REF!</definedName>
    <definedName name="nh" localSheetId="14" hidden="1">#REF!</definedName>
    <definedName name="nh" localSheetId="6" hidden="1">#REF!</definedName>
    <definedName name="nh" hidden="1">#REF!</definedName>
    <definedName name="nhj" localSheetId="4" hidden="1">#REF!</definedName>
    <definedName name="nhj" localSheetId="7" hidden="1">#REF!</definedName>
    <definedName name="nhj" localSheetId="8" hidden="1">#REF!</definedName>
    <definedName name="nhj" localSheetId="9" hidden="1">#REF!</definedName>
    <definedName name="nhj" localSheetId="10" hidden="1">#REF!</definedName>
    <definedName name="nhj" localSheetId="11" hidden="1">#REF!</definedName>
    <definedName name="nhj" localSheetId="12" hidden="1">#REF!</definedName>
    <definedName name="nhj" localSheetId="13" hidden="1">#REF!</definedName>
    <definedName name="nhj" localSheetId="14" hidden="1">#REF!</definedName>
    <definedName name="nhj" localSheetId="6" hidden="1">#REF!</definedName>
    <definedName name="nhj" hidden="1">#REF!</definedName>
    <definedName name="njjhhj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jjhhj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n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NO">#N/A</definedName>
    <definedName name="nombre" localSheetId="4">#REF!</definedName>
    <definedName name="nombre" localSheetId="7">#REF!</definedName>
    <definedName name="nombre" localSheetId="8">#REF!</definedName>
    <definedName name="nombre" localSheetId="9">#REF!</definedName>
    <definedName name="nombre" localSheetId="10">#REF!</definedName>
    <definedName name="nombre" localSheetId="11">#REF!</definedName>
    <definedName name="nombre" localSheetId="12">#REF!</definedName>
    <definedName name="nombre" localSheetId="13">#REF!</definedName>
    <definedName name="nombre" localSheetId="14">#REF!</definedName>
    <definedName name="nombre" localSheetId="6">#REF!</definedName>
    <definedName name="nombre">#REF!</definedName>
    <definedName name="nombreeq" localSheetId="4">#REF!</definedName>
    <definedName name="nombreeq" localSheetId="7">#REF!</definedName>
    <definedName name="nombreeq" localSheetId="8">#REF!</definedName>
    <definedName name="nombreeq" localSheetId="9">#REF!</definedName>
    <definedName name="nombreeq" localSheetId="10">#REF!</definedName>
    <definedName name="nombreeq" localSheetId="11">#REF!</definedName>
    <definedName name="nombreeq" localSheetId="12">#REF!</definedName>
    <definedName name="nombreeq" localSheetId="13">#REF!</definedName>
    <definedName name="nombreeq" localSheetId="14">#REF!</definedName>
    <definedName name="nombreeq" localSheetId="6">#REF!</definedName>
    <definedName name="nombreeq">#REF!</definedName>
    <definedName name="nombremat" localSheetId="4">#REF!</definedName>
    <definedName name="nombremat" localSheetId="7">#REF!</definedName>
    <definedName name="nombremat" localSheetId="8">#REF!</definedName>
    <definedName name="nombremat" localSheetId="9">#REF!</definedName>
    <definedName name="nombremat" localSheetId="10">#REF!</definedName>
    <definedName name="nombremat" localSheetId="11">#REF!</definedName>
    <definedName name="nombremat" localSheetId="12">#REF!</definedName>
    <definedName name="nombremat" localSheetId="13">#REF!</definedName>
    <definedName name="nombremat" localSheetId="14">#REF!</definedName>
    <definedName name="nombremat" localSheetId="6">#REF!</definedName>
    <definedName name="nombremat">#REF!</definedName>
    <definedName name="nombretrasp" localSheetId="4">#REF!</definedName>
    <definedName name="nombretrasp" localSheetId="7">#REF!</definedName>
    <definedName name="nombretrasp" localSheetId="8">#REF!</definedName>
    <definedName name="nombretrasp" localSheetId="9">#REF!</definedName>
    <definedName name="nombretrasp" localSheetId="10">#REF!</definedName>
    <definedName name="nombretrasp" localSheetId="11">#REF!</definedName>
    <definedName name="nombretrasp" localSheetId="12">#REF!</definedName>
    <definedName name="nombretrasp" localSheetId="13">#REF!</definedName>
    <definedName name="nombretrasp" localSheetId="14">#REF!</definedName>
    <definedName name="nombretrasp" localSheetId="6">#REF!</definedName>
    <definedName name="nombretrasp">#REF!</definedName>
    <definedName name="nsh" localSheetId="4">#REF!</definedName>
    <definedName name="nsh" localSheetId="7">#REF!</definedName>
    <definedName name="nsh" localSheetId="8">#REF!</definedName>
    <definedName name="nsh" localSheetId="9">#REF!</definedName>
    <definedName name="nsh" localSheetId="10">#REF!</definedName>
    <definedName name="nsh" localSheetId="11">#REF!</definedName>
    <definedName name="nsh" localSheetId="12">#REF!</definedName>
    <definedName name="nsh" localSheetId="13">#REF!</definedName>
    <definedName name="nsh" localSheetId="14">#REF!</definedName>
    <definedName name="nsh" localSheetId="6">#REF!</definedName>
    <definedName name="nsh">#REF!</definedName>
    <definedName name="ntubos" localSheetId="4">#REF!</definedName>
    <definedName name="ntubos" localSheetId="7">#REF!</definedName>
    <definedName name="ntubos" localSheetId="8">#REF!</definedName>
    <definedName name="ntubos" localSheetId="9">#REF!</definedName>
    <definedName name="ntubos" localSheetId="10">#REF!</definedName>
    <definedName name="ntubos" localSheetId="11">#REF!</definedName>
    <definedName name="ntubos" localSheetId="12">#REF!</definedName>
    <definedName name="ntubos" localSheetId="13">#REF!</definedName>
    <definedName name="ntubos" localSheetId="14">#REF!</definedName>
    <definedName name="ntubos" localSheetId="6">#REF!</definedName>
    <definedName name="ntubos">#REF!</definedName>
    <definedName name="Number_of_Payments" localSheetId="4">#REF!</definedName>
    <definedName name="Number_of_Payments" localSheetId="7">#REF!</definedName>
    <definedName name="Number_of_Payments" localSheetId="8">#REF!</definedName>
    <definedName name="Number_of_Payments" localSheetId="9">#REF!</definedName>
    <definedName name="Number_of_Payments" localSheetId="10">#REF!</definedName>
    <definedName name="Number_of_Payments" localSheetId="11">#REF!</definedName>
    <definedName name="Number_of_Payments" localSheetId="12">#REF!</definedName>
    <definedName name="Number_of_Payments" localSheetId="13">#REF!</definedName>
    <definedName name="Number_of_Payments" localSheetId="14">#REF!</definedName>
    <definedName name="Number_of_Payments" localSheetId="6">#REF!</definedName>
    <definedName name="Number_of_Payments">#REF!</definedName>
    <definedName name="numcer" localSheetId="4">#REF!</definedName>
    <definedName name="numcer" localSheetId="7">#REF!</definedName>
    <definedName name="numcer" localSheetId="8">#REF!</definedName>
    <definedName name="numcer" localSheetId="9">#REF!</definedName>
    <definedName name="numcer" localSheetId="10">#REF!</definedName>
    <definedName name="numcer" localSheetId="11">#REF!</definedName>
    <definedName name="numcer" localSheetId="12">#REF!</definedName>
    <definedName name="numcer" localSheetId="13">#REF!</definedName>
    <definedName name="numcer" localSheetId="14">#REF!</definedName>
    <definedName name="numcer" localSheetId="6">#REF!</definedName>
    <definedName name="numcer">#REF!</definedName>
    <definedName name="ñl" localSheetId="4">#REF!</definedName>
    <definedName name="ñl" localSheetId="7">#REF!</definedName>
    <definedName name="ñl" localSheetId="8">#REF!</definedName>
    <definedName name="ñl" localSheetId="9">#REF!</definedName>
    <definedName name="ñl" localSheetId="10">#REF!</definedName>
    <definedName name="ñl" localSheetId="11">#REF!</definedName>
    <definedName name="ñl" localSheetId="12">#REF!</definedName>
    <definedName name="ñl" localSheetId="13">#REF!</definedName>
    <definedName name="ñl" localSheetId="14">#REF!</definedName>
    <definedName name="ñl" localSheetId="6">#REF!</definedName>
    <definedName name="ñl">#REF!</definedName>
    <definedName name="ññ" localSheetId="4" hidden="1">#REF!</definedName>
    <definedName name="ññ" localSheetId="7" hidden="1">#REF!</definedName>
    <definedName name="ññ" localSheetId="8" hidden="1">#REF!</definedName>
    <definedName name="ññ" localSheetId="9" hidden="1">#REF!</definedName>
    <definedName name="ññ" localSheetId="10" hidden="1">#REF!</definedName>
    <definedName name="ññ" localSheetId="11" hidden="1">#REF!</definedName>
    <definedName name="ññ" localSheetId="12" hidden="1">#REF!</definedName>
    <definedName name="ññ" localSheetId="13" hidden="1">#REF!</definedName>
    <definedName name="ññ" localSheetId="14" hidden="1">#REF!</definedName>
    <definedName name="ññ" localSheetId="6" hidden="1">#REF!</definedName>
    <definedName name="ññ" hidden="1">#REF!</definedName>
    <definedName name="o" localSheetId="4">#REF!</definedName>
    <definedName name="o" localSheetId="7">#REF!</definedName>
    <definedName name="o" localSheetId="8">#REF!</definedName>
    <definedName name="o" localSheetId="9">#REF!</definedName>
    <definedName name="o" localSheetId="10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6">#REF!</definedName>
    <definedName name="o">#REF!</definedName>
    <definedName name="OB" localSheetId="4">#REF!</definedName>
    <definedName name="OB" localSheetId="7">#REF!</definedName>
    <definedName name="OB" localSheetId="8">#REF!</definedName>
    <definedName name="OB" localSheetId="9">#REF!</definedName>
    <definedName name="OB" localSheetId="10">#REF!</definedName>
    <definedName name="OB" localSheetId="11">#REF!</definedName>
    <definedName name="OB" localSheetId="12">#REF!</definedName>
    <definedName name="OB" localSheetId="13">#REF!</definedName>
    <definedName name="OB" localSheetId="14">#REF!</definedName>
    <definedName name="OB" localSheetId="6">#REF!</definedName>
    <definedName name="OB">#REF!</definedName>
    <definedName name="Obr_Cod" localSheetId="4">#REF!</definedName>
    <definedName name="Obr_Cod" localSheetId="7">#REF!</definedName>
    <definedName name="Obr_Cod" localSheetId="8">#REF!</definedName>
    <definedName name="Obr_Cod" localSheetId="9">#REF!</definedName>
    <definedName name="Obr_Cod" localSheetId="10">#REF!</definedName>
    <definedName name="Obr_Cod" localSheetId="11">#REF!</definedName>
    <definedName name="Obr_Cod" localSheetId="12">#REF!</definedName>
    <definedName name="Obr_Cod" localSheetId="13">#REF!</definedName>
    <definedName name="Obr_Cod" localSheetId="14">#REF!</definedName>
    <definedName name="Obr_Cod" localSheetId="6">#REF!</definedName>
    <definedName name="Obr_Cod">#REF!</definedName>
    <definedName name="obra" localSheetId="4">#REF!</definedName>
    <definedName name="obra" localSheetId="7">#REF!</definedName>
    <definedName name="obra" localSheetId="8">#REF!</definedName>
    <definedName name="obra" localSheetId="9">#REF!</definedName>
    <definedName name="obra" localSheetId="10">#REF!</definedName>
    <definedName name="obra" localSheetId="11">#REF!</definedName>
    <definedName name="obra" localSheetId="12">#REF!</definedName>
    <definedName name="obra" localSheetId="13">#REF!</definedName>
    <definedName name="obra" localSheetId="14">#REF!</definedName>
    <definedName name="obra" localSheetId="6">#REF!</definedName>
    <definedName name="obra">#REF!</definedName>
    <definedName name="Obra_1" localSheetId="4">#REF!</definedName>
    <definedName name="Obra_1" localSheetId="7">#REF!</definedName>
    <definedName name="Obra_1" localSheetId="8">#REF!</definedName>
    <definedName name="Obra_1" localSheetId="9">#REF!</definedName>
    <definedName name="Obra_1" localSheetId="10">#REF!</definedName>
    <definedName name="Obra_1" localSheetId="11">#REF!</definedName>
    <definedName name="Obra_1" localSheetId="12">#REF!</definedName>
    <definedName name="Obra_1" localSheetId="13">#REF!</definedName>
    <definedName name="Obra_1" localSheetId="14">#REF!</definedName>
    <definedName name="Obra_1" localSheetId="6">#REF!</definedName>
    <definedName name="Obra_1">#REF!</definedName>
    <definedName name="Obra_2" localSheetId="4">#REF!</definedName>
    <definedName name="Obra_2" localSheetId="7">#REF!</definedName>
    <definedName name="Obra_2" localSheetId="8">#REF!</definedName>
    <definedName name="Obra_2" localSheetId="9">#REF!</definedName>
    <definedName name="Obra_2" localSheetId="10">#REF!</definedName>
    <definedName name="Obra_2" localSheetId="11">#REF!</definedName>
    <definedName name="Obra_2" localSheetId="12">#REF!</definedName>
    <definedName name="Obra_2" localSheetId="13">#REF!</definedName>
    <definedName name="Obra_2" localSheetId="14">#REF!</definedName>
    <definedName name="Obra_2" localSheetId="6">#REF!</definedName>
    <definedName name="Obra_2">#REF!</definedName>
    <definedName name="OBRAS" localSheetId="4">#REF!</definedName>
    <definedName name="OBRAS" localSheetId="7">#REF!</definedName>
    <definedName name="OBRAS" localSheetId="8">#REF!</definedName>
    <definedName name="OBRAS" localSheetId="9">#REF!</definedName>
    <definedName name="OBRAS" localSheetId="10">#REF!</definedName>
    <definedName name="OBRAS" localSheetId="11">#REF!</definedName>
    <definedName name="OBRAS" localSheetId="12">#REF!</definedName>
    <definedName name="OBRAS" localSheetId="13">#REF!</definedName>
    <definedName name="OBRAS" localSheetId="14">#REF!</definedName>
    <definedName name="OBRAS" localSheetId="6">#REF!</definedName>
    <definedName name="OBRAS">#REF!</definedName>
    <definedName name="obras16" localSheetId="4">#REF!</definedName>
    <definedName name="obras16" localSheetId="7">#REF!</definedName>
    <definedName name="obras16" localSheetId="8">#REF!</definedName>
    <definedName name="obras16" localSheetId="9">#REF!</definedName>
    <definedName name="obras16" localSheetId="10">#REF!</definedName>
    <definedName name="obras16" localSheetId="11">#REF!</definedName>
    <definedName name="obras16" localSheetId="12">#REF!</definedName>
    <definedName name="obras16" localSheetId="13">#REF!</definedName>
    <definedName name="obras16" localSheetId="14">#REF!</definedName>
    <definedName name="obras16" localSheetId="6">#REF!</definedName>
    <definedName name="obras16">#REF!</definedName>
    <definedName name="obrass" localSheetId="4">#REF!</definedName>
    <definedName name="obrass" localSheetId="7">#REF!</definedName>
    <definedName name="obrass" localSheetId="8">#REF!</definedName>
    <definedName name="obrass" localSheetId="9">#REF!</definedName>
    <definedName name="obrass" localSheetId="10">#REF!</definedName>
    <definedName name="obrass" localSheetId="11">#REF!</definedName>
    <definedName name="obrass" localSheetId="12">#REF!</definedName>
    <definedName name="obrass" localSheetId="13">#REF!</definedName>
    <definedName name="obrass" localSheetId="14">#REF!</definedName>
    <definedName name="obrass" localSheetId="6">#REF!</definedName>
    <definedName name="obrass">#REF!</definedName>
    <definedName name="obs" localSheetId="4">#REF!</definedName>
    <definedName name="obs" localSheetId="7">#REF!</definedName>
    <definedName name="obs" localSheetId="8">#REF!</definedName>
    <definedName name="obs" localSheetId="9">#REF!</definedName>
    <definedName name="obs" localSheetId="10">#REF!</definedName>
    <definedName name="obs" localSheetId="11">#REF!</definedName>
    <definedName name="obs" localSheetId="12">#REF!</definedName>
    <definedName name="obs" localSheetId="13">#REF!</definedName>
    <definedName name="obs" localSheetId="14">#REF!</definedName>
    <definedName name="obs" localSheetId="6">#REF!</definedName>
    <definedName name="obs">#REF!</definedName>
    <definedName name="OFERTA" localSheetId="4">#REF!</definedName>
    <definedName name="OFERTA" localSheetId="7">#REF!</definedName>
    <definedName name="OFERTA" localSheetId="8">#REF!</definedName>
    <definedName name="OFERTA" localSheetId="9">#REF!</definedName>
    <definedName name="OFERTA" localSheetId="10">#REF!</definedName>
    <definedName name="OFERTA" localSheetId="11">#REF!</definedName>
    <definedName name="OFERTA" localSheetId="12">#REF!</definedName>
    <definedName name="OFERTA" localSheetId="13">#REF!</definedName>
    <definedName name="OFERTA" localSheetId="14">#REF!</definedName>
    <definedName name="OFERTA" localSheetId="6">#REF!</definedName>
    <definedName name="OFERTA">#REF!</definedName>
    <definedName name="Oferta337B" localSheetId="4">#REF!</definedName>
    <definedName name="Oferta337B" localSheetId="7">#REF!</definedName>
    <definedName name="Oferta337B" localSheetId="8">#REF!</definedName>
    <definedName name="Oferta337B" localSheetId="9">#REF!</definedName>
    <definedName name="Oferta337B" localSheetId="10">#REF!</definedName>
    <definedName name="Oferta337B" localSheetId="11">#REF!</definedName>
    <definedName name="Oferta337B" localSheetId="12">#REF!</definedName>
    <definedName name="Oferta337B" localSheetId="13">#REF!</definedName>
    <definedName name="Oferta337B" localSheetId="14">#REF!</definedName>
    <definedName name="Oferta337B" localSheetId="6">#REF!</definedName>
    <definedName name="Oferta337B">#REF!</definedName>
    <definedName name="ofertacaronay" localSheetId="4">#REF!</definedName>
    <definedName name="ofertacaronay" localSheetId="7">#REF!</definedName>
    <definedName name="ofertacaronay" localSheetId="8">#REF!</definedName>
    <definedName name="ofertacaronay" localSheetId="9">#REF!</definedName>
    <definedName name="ofertacaronay" localSheetId="10">#REF!</definedName>
    <definedName name="ofertacaronay" localSheetId="11">#REF!</definedName>
    <definedName name="ofertacaronay" localSheetId="12">#REF!</definedName>
    <definedName name="ofertacaronay" localSheetId="13">#REF!</definedName>
    <definedName name="ofertacaronay" localSheetId="14">#REF!</definedName>
    <definedName name="ofertacaronay" localSheetId="6">#REF!</definedName>
    <definedName name="ofertacaronay">#REF!</definedName>
    <definedName name="oficial" localSheetId="4">#REF!</definedName>
    <definedName name="oficial" localSheetId="7">#REF!</definedName>
    <definedName name="oficial" localSheetId="8">#REF!</definedName>
    <definedName name="oficial" localSheetId="9">#REF!</definedName>
    <definedName name="oficial" localSheetId="10">#REF!</definedName>
    <definedName name="oficial" localSheetId="11">#REF!</definedName>
    <definedName name="oficial" localSheetId="12">#REF!</definedName>
    <definedName name="oficial" localSheetId="13">#REF!</definedName>
    <definedName name="oficial" localSheetId="14">#REF!</definedName>
    <definedName name="oficial" localSheetId="6">#REF!</definedName>
    <definedName name="oficial">#REF!</definedName>
    <definedName name="oi" localSheetId="4" hidden="1">#REF!</definedName>
    <definedName name="oi" localSheetId="7" hidden="1">#REF!</definedName>
    <definedName name="oi" localSheetId="8" hidden="1">#REF!</definedName>
    <definedName name="oi" localSheetId="9" hidden="1">#REF!</definedName>
    <definedName name="oi" localSheetId="10" hidden="1">#REF!</definedName>
    <definedName name="oi" localSheetId="11" hidden="1">#REF!</definedName>
    <definedName name="oi" localSheetId="12" hidden="1">#REF!</definedName>
    <definedName name="oi" localSheetId="13" hidden="1">#REF!</definedName>
    <definedName name="oi" localSheetId="14" hidden="1">#REF!</definedName>
    <definedName name="oi" localSheetId="6" hidden="1">#REF!</definedName>
    <definedName name="oi" hidden="1">#REF!</definedName>
    <definedName name="oio" localSheetId="4" hidden="1">#REF!</definedName>
    <definedName name="oio" localSheetId="7" hidden="1">#REF!</definedName>
    <definedName name="oio" localSheetId="8" hidden="1">#REF!</definedName>
    <definedName name="oio" localSheetId="9" hidden="1">#REF!</definedName>
    <definedName name="oio" localSheetId="10" hidden="1">#REF!</definedName>
    <definedName name="oio" localSheetId="11" hidden="1">#REF!</definedName>
    <definedName name="oio" localSheetId="12" hidden="1">#REF!</definedName>
    <definedName name="oio" localSheetId="13" hidden="1">#REF!</definedName>
    <definedName name="oio" localSheetId="14" hidden="1">#REF!</definedName>
    <definedName name="oio" localSheetId="6" hidden="1">#REF!</definedName>
    <definedName name="oio" hidden="1">#REF!</definedName>
    <definedName name="OJBDCPIBWDCIYB" localSheetId="4">#REF!</definedName>
    <definedName name="OJBDCPIBWDCIYB" localSheetId="7">#REF!</definedName>
    <definedName name="OJBDCPIBWDCIYB" localSheetId="8">#REF!</definedName>
    <definedName name="OJBDCPIBWDCIYB" localSheetId="9">#REF!</definedName>
    <definedName name="OJBDCPIBWDCIYB" localSheetId="10">#REF!</definedName>
    <definedName name="OJBDCPIBWDCIYB" localSheetId="11">#REF!</definedName>
    <definedName name="OJBDCPIBWDCIYB" localSheetId="12">#REF!</definedName>
    <definedName name="OJBDCPIBWDCIYB" localSheetId="13">#REF!</definedName>
    <definedName name="OJBDCPIBWDCIYB" localSheetId="14">#REF!</definedName>
    <definedName name="OJBDCPIBWDCIYB" localSheetId="6">#REF!</definedName>
    <definedName name="OJBDCPIBWDCIYB">#REF!</definedName>
    <definedName name="oo" localSheetId="4">#REF!</definedName>
    <definedName name="oo" localSheetId="7">#REF!</definedName>
    <definedName name="oo" localSheetId="8">#REF!</definedName>
    <definedName name="oo" localSheetId="9">#REF!</definedName>
    <definedName name="oo" localSheetId="10">#REF!</definedName>
    <definedName name="oo" localSheetId="11">#REF!</definedName>
    <definedName name="oo" localSheetId="12">#REF!</definedName>
    <definedName name="oo" localSheetId="13">#REF!</definedName>
    <definedName name="oo" localSheetId="14">#REF!</definedName>
    <definedName name="oo" localSheetId="6">#REF!</definedName>
    <definedName name="oo">#REF!</definedName>
    <definedName name="op" localSheetId="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Opera1" localSheetId="4">#REF!</definedName>
    <definedName name="Opera1" localSheetId="7">#REF!</definedName>
    <definedName name="Opera1" localSheetId="8">#REF!</definedName>
    <definedName name="Opera1" localSheetId="9">#REF!</definedName>
    <definedName name="Opera1" localSheetId="10">#REF!</definedName>
    <definedName name="Opera1" localSheetId="11">#REF!</definedName>
    <definedName name="Opera1" localSheetId="12">#REF!</definedName>
    <definedName name="Opera1" localSheetId="13">#REF!</definedName>
    <definedName name="Opera1" localSheetId="14">#REF!</definedName>
    <definedName name="Opera1" localSheetId="6">#REF!</definedName>
    <definedName name="Opera1">#REF!</definedName>
    <definedName name="opera2" localSheetId="4">#REF!</definedName>
    <definedName name="opera2" localSheetId="7">#REF!</definedName>
    <definedName name="opera2" localSheetId="8">#REF!</definedName>
    <definedName name="opera2" localSheetId="9">#REF!</definedName>
    <definedName name="opera2" localSheetId="10">#REF!</definedName>
    <definedName name="opera2" localSheetId="11">#REF!</definedName>
    <definedName name="opera2" localSheetId="12">#REF!</definedName>
    <definedName name="opera2" localSheetId="13">#REF!</definedName>
    <definedName name="opera2" localSheetId="14">#REF!</definedName>
    <definedName name="opera2" localSheetId="6">#REF!</definedName>
    <definedName name="opera2">#REF!</definedName>
    <definedName name="Operador" localSheetId="4">#REF!</definedName>
    <definedName name="Operador" localSheetId="7">#REF!</definedName>
    <definedName name="Operador" localSheetId="8">#REF!</definedName>
    <definedName name="Operador" localSheetId="9">#REF!</definedName>
    <definedName name="Operador" localSheetId="10">#REF!</definedName>
    <definedName name="Operador" localSheetId="11">#REF!</definedName>
    <definedName name="Operador" localSheetId="12">#REF!</definedName>
    <definedName name="Operador" localSheetId="13">#REF!</definedName>
    <definedName name="Operador" localSheetId="14">#REF!</definedName>
    <definedName name="Operador" localSheetId="6">#REF!</definedName>
    <definedName name="Operador">#REF!</definedName>
    <definedName name="OPERADOR_MIXER" localSheetId="4">#REF!</definedName>
    <definedName name="OPERADOR_MIXER" localSheetId="7">#REF!</definedName>
    <definedName name="OPERADOR_MIXER" localSheetId="8">#REF!</definedName>
    <definedName name="OPERADOR_MIXER" localSheetId="9">#REF!</definedName>
    <definedName name="OPERADOR_MIXER" localSheetId="10">#REF!</definedName>
    <definedName name="OPERADOR_MIXER" localSheetId="11">#REF!</definedName>
    <definedName name="OPERADOR_MIXER" localSheetId="12">#REF!</definedName>
    <definedName name="OPERADOR_MIXER" localSheetId="13">#REF!</definedName>
    <definedName name="OPERADOR_MIXER" localSheetId="14">#REF!</definedName>
    <definedName name="OPERADOR_MIXER" localSheetId="6">#REF!</definedName>
    <definedName name="OPERADOR_MIXER">#REF!</definedName>
    <definedName name="OPERADOR_PALA" localSheetId="4">#REF!</definedName>
    <definedName name="OPERADOR_PALA" localSheetId="7">#REF!</definedName>
    <definedName name="OPERADOR_PALA" localSheetId="8">#REF!</definedName>
    <definedName name="OPERADOR_PALA" localSheetId="9">#REF!</definedName>
    <definedName name="OPERADOR_PALA" localSheetId="10">#REF!</definedName>
    <definedName name="OPERADOR_PALA" localSheetId="11">#REF!</definedName>
    <definedName name="OPERADOR_PALA" localSheetId="12">#REF!</definedName>
    <definedName name="OPERADOR_PALA" localSheetId="13">#REF!</definedName>
    <definedName name="OPERADOR_PALA" localSheetId="14">#REF!</definedName>
    <definedName name="OPERADOR_PALA" localSheetId="6">#REF!</definedName>
    <definedName name="OPERADOR_PALA">#REF!</definedName>
    <definedName name="OPERADOR_PLANTA" localSheetId="4">#REF!</definedName>
    <definedName name="OPERADOR_PLANTA" localSheetId="7">#REF!</definedName>
    <definedName name="OPERADOR_PLANTA" localSheetId="8">#REF!</definedName>
    <definedName name="OPERADOR_PLANTA" localSheetId="9">#REF!</definedName>
    <definedName name="OPERADOR_PLANTA" localSheetId="10">#REF!</definedName>
    <definedName name="OPERADOR_PLANTA" localSheetId="11">#REF!</definedName>
    <definedName name="OPERADOR_PLANTA" localSheetId="12">#REF!</definedName>
    <definedName name="OPERADOR_PLANTA" localSheetId="13">#REF!</definedName>
    <definedName name="OPERADOR_PLANTA" localSheetId="14">#REF!</definedName>
    <definedName name="OPERADOR_PLANTA" localSheetId="6">#REF!</definedName>
    <definedName name="OPERADOR_PLANTA">#REF!</definedName>
    <definedName name="Operador_Plta" localSheetId="4">#REF!</definedName>
    <definedName name="Operador_Plta" localSheetId="7">#REF!</definedName>
    <definedName name="Operador_Plta" localSheetId="8">#REF!</definedName>
    <definedName name="Operador_Plta" localSheetId="9">#REF!</definedName>
    <definedName name="Operador_Plta" localSheetId="10">#REF!</definedName>
    <definedName name="Operador_Plta" localSheetId="11">#REF!</definedName>
    <definedName name="Operador_Plta" localSheetId="12">#REF!</definedName>
    <definedName name="Operador_Plta" localSheetId="13">#REF!</definedName>
    <definedName name="Operador_Plta" localSheetId="14">#REF!</definedName>
    <definedName name="Operador_Plta" localSheetId="6">#REF!</definedName>
    <definedName name="Operador_Plta">#REF!</definedName>
    <definedName name="OperadorA" localSheetId="4">#REF!</definedName>
    <definedName name="OperadorA" localSheetId="7">#REF!</definedName>
    <definedName name="OperadorA" localSheetId="8">#REF!</definedName>
    <definedName name="OperadorA" localSheetId="9">#REF!</definedName>
    <definedName name="OperadorA" localSheetId="10">#REF!</definedName>
    <definedName name="OperadorA" localSheetId="11">#REF!</definedName>
    <definedName name="OperadorA" localSheetId="12">#REF!</definedName>
    <definedName name="OperadorA" localSheetId="13">#REF!</definedName>
    <definedName name="OperadorA" localSheetId="14">#REF!</definedName>
    <definedName name="OperadorA" localSheetId="6">#REF!</definedName>
    <definedName name="OperadorA">#REF!</definedName>
    <definedName name="OperadorB" localSheetId="4">#REF!</definedName>
    <definedName name="OperadorB" localSheetId="7">#REF!</definedName>
    <definedName name="OperadorB" localSheetId="8">#REF!</definedName>
    <definedName name="OperadorB" localSheetId="9">#REF!</definedName>
    <definedName name="OperadorB" localSheetId="10">#REF!</definedName>
    <definedName name="OperadorB" localSheetId="11">#REF!</definedName>
    <definedName name="OperadorB" localSheetId="12">#REF!</definedName>
    <definedName name="OperadorB" localSheetId="13">#REF!</definedName>
    <definedName name="OperadorB" localSheetId="14">#REF!</definedName>
    <definedName name="OperadorB" localSheetId="6">#REF!</definedName>
    <definedName name="OperadorB">#REF!</definedName>
    <definedName name="opopo" localSheetId="4" hidden="1">#REF!</definedName>
    <definedName name="opopo" localSheetId="7" hidden="1">#REF!</definedName>
    <definedName name="opopo" localSheetId="8" hidden="1">#REF!</definedName>
    <definedName name="opopo" localSheetId="9" hidden="1">#REF!</definedName>
    <definedName name="opopo" localSheetId="10" hidden="1">#REF!</definedName>
    <definedName name="opopo" localSheetId="11" hidden="1">#REF!</definedName>
    <definedName name="opopo" localSheetId="12" hidden="1">#REF!</definedName>
    <definedName name="opopo" localSheetId="13" hidden="1">#REF!</definedName>
    <definedName name="opopo" localSheetId="14" hidden="1">#REF!</definedName>
    <definedName name="opopo" localSheetId="6" hidden="1">#REF!</definedName>
    <definedName name="opopo" hidden="1">#REF!</definedName>
    <definedName name="opopoiiu" localSheetId="4" hidden="1">#REF!</definedName>
    <definedName name="opopoiiu" localSheetId="7" hidden="1">#REF!</definedName>
    <definedName name="opopoiiu" localSheetId="8" hidden="1">#REF!</definedName>
    <definedName name="opopoiiu" localSheetId="9" hidden="1">#REF!</definedName>
    <definedName name="opopoiiu" localSheetId="10" hidden="1">#REF!</definedName>
    <definedName name="opopoiiu" localSheetId="11" hidden="1">#REF!</definedName>
    <definedName name="opopoiiu" localSheetId="12" hidden="1">#REF!</definedName>
    <definedName name="opopoiiu" localSheetId="13" hidden="1">#REF!</definedName>
    <definedName name="opopoiiu" localSheetId="14" hidden="1">#REF!</definedName>
    <definedName name="opopoiiu" localSheetId="6" hidden="1">#REF!</definedName>
    <definedName name="opopoiiu" hidden="1">#REF!</definedName>
    <definedName name="opopopo" localSheetId="4" hidden="1">#REF!</definedName>
    <definedName name="opopopo" localSheetId="7" hidden="1">#REF!</definedName>
    <definedName name="opopopo" localSheetId="8" hidden="1">#REF!</definedName>
    <definedName name="opopopo" localSheetId="9" hidden="1">#REF!</definedName>
    <definedName name="opopopo" localSheetId="10" hidden="1">#REF!</definedName>
    <definedName name="opopopo" localSheetId="11" hidden="1">#REF!</definedName>
    <definedName name="opopopo" localSheetId="12" hidden="1">#REF!</definedName>
    <definedName name="opopopo" localSheetId="13" hidden="1">#REF!</definedName>
    <definedName name="opopopo" localSheetId="14" hidden="1">#REF!</definedName>
    <definedName name="opopopo" localSheetId="6" hidden="1">#REF!</definedName>
    <definedName name="opopopo" hidden="1">#REF!</definedName>
    <definedName name="osc" localSheetId="4">#REF!</definedName>
    <definedName name="osc" localSheetId="7">#REF!</definedName>
    <definedName name="osc" localSheetId="8">#REF!</definedName>
    <definedName name="osc" localSheetId="9">#REF!</definedName>
    <definedName name="osc" localSheetId="10">#REF!</definedName>
    <definedName name="osc" localSheetId="11">#REF!</definedName>
    <definedName name="osc" localSheetId="12">#REF!</definedName>
    <definedName name="osc" localSheetId="13">#REF!</definedName>
    <definedName name="osc" localSheetId="14">#REF!</definedName>
    <definedName name="osc" localSheetId="6">#REF!</definedName>
    <definedName name="osc">#REF!</definedName>
    <definedName name="p" localSheetId="4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6">#REF!</definedName>
    <definedName name="p">#REF!</definedName>
    <definedName name="p1_f" localSheetId="4">#REF!</definedName>
    <definedName name="p1_f" localSheetId="7">#REF!</definedName>
    <definedName name="p1_f" localSheetId="8">#REF!</definedName>
    <definedName name="p1_f" localSheetId="9">#REF!</definedName>
    <definedName name="p1_f" localSheetId="10">#REF!</definedName>
    <definedName name="p1_f" localSheetId="11">#REF!</definedName>
    <definedName name="p1_f" localSheetId="12">#REF!</definedName>
    <definedName name="p1_f" localSheetId="13">#REF!</definedName>
    <definedName name="p1_f" localSheetId="14">#REF!</definedName>
    <definedName name="p1_f" localSheetId="6">#REF!</definedName>
    <definedName name="p1_f">#REF!</definedName>
    <definedName name="p2_f" localSheetId="4">#REF!</definedName>
    <definedName name="p2_f" localSheetId="7">#REF!</definedName>
    <definedName name="p2_f" localSheetId="8">#REF!</definedName>
    <definedName name="p2_f" localSheetId="9">#REF!</definedName>
    <definedName name="p2_f" localSheetId="10">#REF!</definedName>
    <definedName name="p2_f" localSheetId="11">#REF!</definedName>
    <definedName name="p2_f" localSheetId="12">#REF!</definedName>
    <definedName name="p2_f" localSheetId="13">#REF!</definedName>
    <definedName name="p2_f" localSheetId="14">#REF!</definedName>
    <definedName name="p2_f" localSheetId="6">#REF!</definedName>
    <definedName name="p2_f">#REF!</definedName>
    <definedName name="PALA_HORA" localSheetId="4">#REF!</definedName>
    <definedName name="PALA_HORA" localSheetId="7">#REF!</definedName>
    <definedName name="PALA_HORA" localSheetId="8">#REF!</definedName>
    <definedName name="PALA_HORA" localSheetId="9">#REF!</definedName>
    <definedName name="PALA_HORA" localSheetId="10">#REF!</definedName>
    <definedName name="PALA_HORA" localSheetId="11">#REF!</definedName>
    <definedName name="PALA_HORA" localSheetId="12">#REF!</definedName>
    <definedName name="PALA_HORA" localSheetId="13">#REF!</definedName>
    <definedName name="PALA_HORA" localSheetId="14">#REF!</definedName>
    <definedName name="PALA_HORA" localSheetId="6">#REF!</definedName>
    <definedName name="PALA_HORA">#REF!</definedName>
    <definedName name="PalaCargadora" localSheetId="4">#REF!</definedName>
    <definedName name="PalaCargadora" localSheetId="7">#REF!</definedName>
    <definedName name="PalaCargadora" localSheetId="8">#REF!</definedName>
    <definedName name="PalaCargadora" localSheetId="9">#REF!</definedName>
    <definedName name="PalaCargadora" localSheetId="10">#REF!</definedName>
    <definedName name="PalaCargadora" localSheetId="11">#REF!</definedName>
    <definedName name="PalaCargadora" localSheetId="12">#REF!</definedName>
    <definedName name="PalaCargadora" localSheetId="13">#REF!</definedName>
    <definedName name="PalaCargadora" localSheetId="14">#REF!</definedName>
    <definedName name="PalaCargadora" localSheetId="6">#REF!</definedName>
    <definedName name="PalaCargadora">#REF!</definedName>
    <definedName name="PASTO_P" localSheetId="4">#REF!</definedName>
    <definedName name="PASTO_P" localSheetId="7">#REF!</definedName>
    <definedName name="PASTO_P" localSheetId="8">#REF!</definedName>
    <definedName name="PASTO_P" localSheetId="9">#REF!</definedName>
    <definedName name="PASTO_P" localSheetId="10">#REF!</definedName>
    <definedName name="PASTO_P" localSheetId="11">#REF!</definedName>
    <definedName name="PASTO_P" localSheetId="12">#REF!</definedName>
    <definedName name="PASTO_P" localSheetId="13">#REF!</definedName>
    <definedName name="PASTO_P" localSheetId="14">#REF!</definedName>
    <definedName name="PASTO_P" localSheetId="6">#REF!</definedName>
    <definedName name="PASTO_P">#REF!</definedName>
    <definedName name="Payment_Date" localSheetId="4">DATE(YEAR('5- COSTO FINANCIERO AFD'!Loan_Start),MONTH('5- COSTO FINANCIERO AFD'!Loan_Start)+'5- COSTO FINANCIERO AFD'!Payment_Number,DAY('5- COSTO FINANCIERO AFD'!Loan_Start))</definedName>
    <definedName name="Payment_Date" localSheetId="7">DATE(YEAR('ESTRUCTURA DE COSTOS T1'!Loan_Start),MONTH('ESTRUCTURA DE COSTOS T1'!Loan_Start)+'ESTRUCTURA DE COSTOS T1'!Payment_Number,DAY('ESTRUCTURA DE COSTOS T1'!Loan_Start))</definedName>
    <definedName name="Payment_Date" localSheetId="8">DATE(YEAR('ESTRUCTURA DE COSTOS T2'!Loan_Start),MONTH('ESTRUCTURA DE COSTOS T2'!Loan_Start)+'ESTRUCTURA DE COSTOS T2'!Payment_Number,DAY('ESTRUCTURA DE COSTOS T2'!Loan_Start))</definedName>
    <definedName name="Payment_Date" localSheetId="9">DATE(YEAR('ESTRUCTURA DE COSTOS T3'!Loan_Start),MONTH('ESTRUCTURA DE COSTOS T3'!Loan_Start)+'ESTRUCTURA DE COSTOS T3'!Payment_Number,DAY('ESTRUCTURA DE COSTOS T3'!Loan_Start))</definedName>
    <definedName name="Payment_Date" localSheetId="10">DATE(YEAR('ESTRUCTURA DE COSTOS T4'!Loan_Start),MONTH('ESTRUCTURA DE COSTOS T4'!Loan_Start)+'ESTRUCTURA DE COSTOS T4'!Payment_Number,DAY('ESTRUCTURA DE COSTOS T4'!Loan_Start))</definedName>
    <definedName name="Payment_Date" localSheetId="11">DATE(YEAR('ESTRUCTURA DE COSTOS T5'!Loan_Start),MONTH('ESTRUCTURA DE COSTOS T5'!Loan_Start)+'ESTRUCTURA DE COSTOS T5'!Payment_Number,DAY('ESTRUCTURA DE COSTOS T5'!Loan_Start))</definedName>
    <definedName name="Payment_Date" localSheetId="12">DATE(YEAR('ESTRUCTURA DE COSTOS T6'!Loan_Start),MONTH('ESTRUCTURA DE COSTOS T6'!Loan_Start)+'ESTRUCTURA DE COSTOS T6'!Payment_Number,DAY('ESTRUCTURA DE COSTOS T6'!Loan_Start))</definedName>
    <definedName name="Payment_Date" localSheetId="13">DATE(YEAR('ESTRUCTURA DE COSTOS T7'!Loan_Start),MONTH('ESTRUCTURA DE COSTOS T7'!Loan_Start)+'ESTRUCTURA DE COSTOS T7'!Payment_Number,DAY('ESTRUCTURA DE COSTOS T7'!Loan_Start))</definedName>
    <definedName name="Payment_Date" localSheetId="14">DATE(YEAR('ESTRUCTURA DE COSTOS T8'!Loan_Start),MONTH('ESTRUCTURA DE COSTOS T8'!Loan_Start)+'ESTRUCTURA DE COSTOS T8'!Payment_Number,DAY('ESTRUCTURA DE COSTOS T8'!Loan_Start))</definedName>
    <definedName name="Payment_Date" localSheetId="6">DATE(YEAR('RESUMEN PARA PLATAFORMA '!Loan_Start),MONTH('RESUMEN PARA PLATAFORMA '!Loan_Start)+'RESUMEN PARA PLATAFORMA '!Payment_Number,DAY('RESUMEN PARA PLATAFORMA '!Loan_Start))</definedName>
    <definedName name="Payment_Date">DATE(YEAR(Loan_Start),MONTH(Loan_Start)+Payment_Number,DAY(Loan_Start))</definedName>
    <definedName name="Payment_Number" localSheetId="4">ROW()-'5- COSTO FINANCIERO AFD'!Header_Row</definedName>
    <definedName name="Payment_Number" localSheetId="7">ROW()-Header_Row</definedName>
    <definedName name="Payment_Number" localSheetId="8">ROW()-'ESTRUCTURA DE COSTOS T2'!Header_Row</definedName>
    <definedName name="Payment_Number" localSheetId="9">ROW()-'ESTRUCTURA DE COSTOS T3'!Header_Row</definedName>
    <definedName name="Payment_Number" localSheetId="10">ROW()-'ESTRUCTURA DE COSTOS T4'!Header_Row</definedName>
    <definedName name="Payment_Number" localSheetId="11">ROW()-'ESTRUCTURA DE COSTOS T5'!Header_Row</definedName>
    <definedName name="Payment_Number" localSheetId="12">ROW()-'ESTRUCTURA DE COSTOS T6'!Header_Row</definedName>
    <definedName name="Payment_Number" localSheetId="13">ROW()-'ESTRUCTURA DE COSTOS T7'!Header_Row</definedName>
    <definedName name="Payment_Number" localSheetId="14">ROW()-'ESTRUCTURA DE COSTOS T8'!Header_Row</definedName>
    <definedName name="Payment_Number" localSheetId="6">ROW()-'RESUMEN PARA PLATAFORMA '!Header_Row</definedName>
    <definedName name="Payment_Number">ROW()-Header_Row</definedName>
    <definedName name="pb" localSheetId="4">#REF!</definedName>
    <definedName name="pb" localSheetId="7">#REF!</definedName>
    <definedName name="pb" localSheetId="8">#REF!</definedName>
    <definedName name="pb" localSheetId="9">#REF!</definedName>
    <definedName name="pb" localSheetId="10">#REF!</definedName>
    <definedName name="pb" localSheetId="11">#REF!</definedName>
    <definedName name="pb" localSheetId="12">#REF!</definedName>
    <definedName name="pb" localSheetId="13">#REF!</definedName>
    <definedName name="pb" localSheetId="14">#REF!</definedName>
    <definedName name="pb" localSheetId="6">#REF!</definedName>
    <definedName name="pb">#REF!</definedName>
    <definedName name="pbd" localSheetId="4">#REF!</definedName>
    <definedName name="pbd" localSheetId="7">#REF!</definedName>
    <definedName name="pbd" localSheetId="8">#REF!</definedName>
    <definedName name="pbd" localSheetId="9">#REF!</definedName>
    <definedName name="pbd" localSheetId="10">#REF!</definedName>
    <definedName name="pbd" localSheetId="11">#REF!</definedName>
    <definedName name="pbd" localSheetId="12">#REF!</definedName>
    <definedName name="pbd" localSheetId="13">#REF!</definedName>
    <definedName name="pbd" localSheetId="14">#REF!</definedName>
    <definedName name="pbd" localSheetId="6">#REF!</definedName>
    <definedName name="pbd">#REF!</definedName>
    <definedName name="pbg" localSheetId="4">#REF!</definedName>
    <definedName name="pbg" localSheetId="7">#REF!</definedName>
    <definedName name="pbg" localSheetId="8">#REF!</definedName>
    <definedName name="pbg" localSheetId="9">#REF!</definedName>
    <definedName name="pbg" localSheetId="10">#REF!</definedName>
    <definedName name="pbg" localSheetId="11">#REF!</definedName>
    <definedName name="pbg" localSheetId="12">#REF!</definedName>
    <definedName name="pbg" localSheetId="13">#REF!</definedName>
    <definedName name="pbg" localSheetId="14">#REF!</definedName>
    <definedName name="pbg" localSheetId="6">#REF!</definedName>
    <definedName name="pbg">#REF!</definedName>
    <definedName name="pbm" localSheetId="4">#REF!</definedName>
    <definedName name="pbm" localSheetId="7">#REF!</definedName>
    <definedName name="pbm" localSheetId="8">#REF!</definedName>
    <definedName name="pbm" localSheetId="9">#REF!</definedName>
    <definedName name="pbm" localSheetId="10">#REF!</definedName>
    <definedName name="pbm" localSheetId="11">#REF!</definedName>
    <definedName name="pbm" localSheetId="12">#REF!</definedName>
    <definedName name="pbm" localSheetId="13">#REF!</definedName>
    <definedName name="pbm" localSheetId="14">#REF!</definedName>
    <definedName name="pbm" localSheetId="6">#REF!</definedName>
    <definedName name="pbm">#REF!</definedName>
    <definedName name="pbmd" localSheetId="4">#REF!</definedName>
    <definedName name="pbmd" localSheetId="7">#REF!</definedName>
    <definedName name="pbmd" localSheetId="8">#REF!</definedName>
    <definedName name="pbmd" localSheetId="9">#REF!</definedName>
    <definedName name="pbmd" localSheetId="10">#REF!</definedName>
    <definedName name="pbmd" localSheetId="11">#REF!</definedName>
    <definedName name="pbmd" localSheetId="12">#REF!</definedName>
    <definedName name="pbmd" localSheetId="13">#REF!</definedName>
    <definedName name="pbmd" localSheetId="14">#REF!</definedName>
    <definedName name="pbmd" localSheetId="6">#REF!</definedName>
    <definedName name="pbmd">#REF!</definedName>
    <definedName name="pbt" localSheetId="4">#REF!</definedName>
    <definedName name="pbt" localSheetId="7">#REF!</definedName>
    <definedName name="pbt" localSheetId="8">#REF!</definedName>
    <definedName name="pbt" localSheetId="9">#REF!</definedName>
    <definedName name="pbt" localSheetId="10">#REF!</definedName>
    <definedName name="pbt" localSheetId="11">#REF!</definedName>
    <definedName name="pbt" localSheetId="12">#REF!</definedName>
    <definedName name="pbt" localSheetId="13">#REF!</definedName>
    <definedName name="pbt" localSheetId="14">#REF!</definedName>
    <definedName name="pbt" localSheetId="6">#REF!</definedName>
    <definedName name="pbt">#REF!</definedName>
    <definedName name="pc_55c" localSheetId="4">#REF!</definedName>
    <definedName name="pc_55c" localSheetId="7">#REF!</definedName>
    <definedName name="pc_55c" localSheetId="8">#REF!</definedName>
    <definedName name="pc_55c" localSheetId="9">#REF!</definedName>
    <definedName name="pc_55c" localSheetId="10">#REF!</definedName>
    <definedName name="pc_55c" localSheetId="11">#REF!</definedName>
    <definedName name="pc_55c" localSheetId="12">#REF!</definedName>
    <definedName name="pc_55c" localSheetId="13">#REF!</definedName>
    <definedName name="pc_55c" localSheetId="14">#REF!</definedName>
    <definedName name="pc_55c" localSheetId="6">#REF!</definedName>
    <definedName name="pc_55c">#REF!</definedName>
    <definedName name="PC_938" localSheetId="4">#REF!</definedName>
    <definedName name="PC_938" localSheetId="7">#REF!</definedName>
    <definedName name="PC_938" localSheetId="8">#REF!</definedName>
    <definedName name="PC_938" localSheetId="9">#REF!</definedName>
    <definedName name="PC_938" localSheetId="10">#REF!</definedName>
    <definedName name="PC_938" localSheetId="11">#REF!</definedName>
    <definedName name="PC_938" localSheetId="12">#REF!</definedName>
    <definedName name="PC_938" localSheetId="13">#REF!</definedName>
    <definedName name="PC_938" localSheetId="14">#REF!</definedName>
    <definedName name="PC_938" localSheetId="6">#REF!</definedName>
    <definedName name="PC_938">#REF!</definedName>
    <definedName name="pccat" localSheetId="4">#REF!</definedName>
    <definedName name="pccat" localSheetId="7">#REF!</definedName>
    <definedName name="pccat" localSheetId="8">#REF!</definedName>
    <definedName name="pccat" localSheetId="9">#REF!</definedName>
    <definedName name="pccat" localSheetId="10">#REF!</definedName>
    <definedName name="pccat" localSheetId="11">#REF!</definedName>
    <definedName name="pccat" localSheetId="12">#REF!</definedName>
    <definedName name="pccat" localSheetId="13">#REF!</definedName>
    <definedName name="pccat" localSheetId="14">#REF!</definedName>
    <definedName name="pccat" localSheetId="6">#REF!</definedName>
    <definedName name="pccat">#REF!</definedName>
    <definedName name="pddk" localSheetId="4">#REF!</definedName>
    <definedName name="pddk" localSheetId="7">#REF!</definedName>
    <definedName name="pddk" localSheetId="8">#REF!</definedName>
    <definedName name="pddk" localSheetId="9">#REF!</definedName>
    <definedName name="pddk" localSheetId="10">#REF!</definedName>
    <definedName name="pddk" localSheetId="11">#REF!</definedName>
    <definedName name="pddk" localSheetId="12">#REF!</definedName>
    <definedName name="pddk" localSheetId="13">#REF!</definedName>
    <definedName name="pddk" localSheetId="14">#REF!</definedName>
    <definedName name="pddk" localSheetId="6">#REF!</definedName>
    <definedName name="pddk">#REF!</definedName>
    <definedName name="pealav" localSheetId="4">#REF!</definedName>
    <definedName name="pealav" localSheetId="7">#REF!</definedName>
    <definedName name="pealav" localSheetId="8">#REF!</definedName>
    <definedName name="pealav" localSheetId="9">#REF!</definedName>
    <definedName name="pealav" localSheetId="10">#REF!</definedName>
    <definedName name="pealav" localSheetId="11">#REF!</definedName>
    <definedName name="pealav" localSheetId="12">#REF!</definedName>
    <definedName name="pealav" localSheetId="13">#REF!</definedName>
    <definedName name="pealav" localSheetId="14">#REF!</definedName>
    <definedName name="pealav" localSheetId="6">#REF!</definedName>
    <definedName name="pealav">#REF!</definedName>
    <definedName name="pegas" localSheetId="4">#REF!</definedName>
    <definedName name="pegas" localSheetId="7">#REF!</definedName>
    <definedName name="pegas" localSheetId="8">#REF!</definedName>
    <definedName name="pegas" localSheetId="9">#REF!</definedName>
    <definedName name="pegas" localSheetId="10">#REF!</definedName>
    <definedName name="pegas" localSheetId="11">#REF!</definedName>
    <definedName name="pegas" localSheetId="12">#REF!</definedName>
    <definedName name="pegas" localSheetId="13">#REF!</definedName>
    <definedName name="pegas" localSheetId="14">#REF!</definedName>
    <definedName name="pegas" localSheetId="6">#REF!</definedName>
    <definedName name="pegas">#REF!</definedName>
    <definedName name="penaf" localSheetId="4">#REF!</definedName>
    <definedName name="penaf" localSheetId="7">#REF!</definedName>
    <definedName name="penaf" localSheetId="8">#REF!</definedName>
    <definedName name="penaf" localSheetId="9">#REF!</definedName>
    <definedName name="penaf" localSheetId="10">#REF!</definedName>
    <definedName name="penaf" localSheetId="11">#REF!</definedName>
    <definedName name="penaf" localSheetId="12">#REF!</definedName>
    <definedName name="penaf" localSheetId="13">#REF!</definedName>
    <definedName name="penaf" localSheetId="14">#REF!</definedName>
    <definedName name="penaf" localSheetId="6">#REF!</definedName>
    <definedName name="penaf">#REF!</definedName>
    <definedName name="pePB" localSheetId="4">#REF!</definedName>
    <definedName name="pePB" localSheetId="7">#REF!</definedName>
    <definedName name="pePB" localSheetId="8">#REF!</definedName>
    <definedName name="pePB" localSheetId="9">#REF!</definedName>
    <definedName name="pePB" localSheetId="10">#REF!</definedName>
    <definedName name="pePB" localSheetId="11">#REF!</definedName>
    <definedName name="pePB" localSheetId="12">#REF!</definedName>
    <definedName name="pePB" localSheetId="13">#REF!</definedName>
    <definedName name="pePB" localSheetId="14">#REF!</definedName>
    <definedName name="pePB" localSheetId="6">#REF!</definedName>
    <definedName name="pePB">#REF!</definedName>
    <definedName name="Periodicidad" localSheetId="4">#REF!</definedName>
    <definedName name="Periodicidad" localSheetId="7">#REF!</definedName>
    <definedName name="Periodicidad" localSheetId="8">#REF!</definedName>
    <definedName name="Periodicidad" localSheetId="9">#REF!</definedName>
    <definedName name="Periodicidad" localSheetId="10">#REF!</definedName>
    <definedName name="Periodicidad" localSheetId="11">#REF!</definedName>
    <definedName name="Periodicidad" localSheetId="12">#REF!</definedName>
    <definedName name="Periodicidad" localSheetId="13">#REF!</definedName>
    <definedName name="Periodicidad" localSheetId="14">#REF!</definedName>
    <definedName name="Periodicidad" localSheetId="6">#REF!</definedName>
    <definedName name="Periodicidad">#REF!</definedName>
    <definedName name="Periodos" localSheetId="4">#REF!</definedName>
    <definedName name="Periodos" localSheetId="7">#REF!</definedName>
    <definedName name="Periodos" localSheetId="8">#REF!</definedName>
    <definedName name="Periodos" localSheetId="9">#REF!</definedName>
    <definedName name="Periodos" localSheetId="10">#REF!</definedName>
    <definedName name="Periodos" localSheetId="11">#REF!</definedName>
    <definedName name="Periodos" localSheetId="12">#REF!</definedName>
    <definedName name="Periodos" localSheetId="13">#REF!</definedName>
    <definedName name="Periodos" localSheetId="14">#REF!</definedName>
    <definedName name="Periodos" localSheetId="6">#REF!</definedName>
    <definedName name="Periodos">#REF!</definedName>
    <definedName name="petrit" localSheetId="4">#REF!</definedName>
    <definedName name="petrit" localSheetId="7">#REF!</definedName>
    <definedName name="petrit" localSheetId="8">#REF!</definedName>
    <definedName name="petrit" localSheetId="9">#REF!</definedName>
    <definedName name="petrit" localSheetId="10">#REF!</definedName>
    <definedName name="petrit" localSheetId="11">#REF!</definedName>
    <definedName name="petrit" localSheetId="12">#REF!</definedName>
    <definedName name="petrit" localSheetId="13">#REF!</definedName>
    <definedName name="petrit" localSheetId="14">#REF!</definedName>
    <definedName name="petrit" localSheetId="6">#REF!</definedName>
    <definedName name="petrit">#REF!</definedName>
    <definedName name="Pie_brut" localSheetId="4">#REF!</definedName>
    <definedName name="Pie_brut" localSheetId="7">#REF!</definedName>
    <definedName name="Pie_brut" localSheetId="8">#REF!</definedName>
    <definedName name="Pie_brut" localSheetId="9">#REF!</definedName>
    <definedName name="Pie_brut" localSheetId="10">#REF!</definedName>
    <definedName name="Pie_brut" localSheetId="11">#REF!</definedName>
    <definedName name="Pie_brut" localSheetId="12">#REF!</definedName>
    <definedName name="Pie_brut" localSheetId="13">#REF!</definedName>
    <definedName name="Pie_brut" localSheetId="14">#REF!</definedName>
    <definedName name="Pie_brut" localSheetId="6">#REF!</definedName>
    <definedName name="Pie_brut">#REF!</definedName>
    <definedName name="piedra" localSheetId="4">#REF!</definedName>
    <definedName name="piedra" localSheetId="7">#REF!</definedName>
    <definedName name="piedra" localSheetId="8">#REF!</definedName>
    <definedName name="piedra" localSheetId="9">#REF!</definedName>
    <definedName name="piedra" localSheetId="10">#REF!</definedName>
    <definedName name="piedra" localSheetId="11">#REF!</definedName>
    <definedName name="piedra" localSheetId="12">#REF!</definedName>
    <definedName name="piedra" localSheetId="13">#REF!</definedName>
    <definedName name="piedra" localSheetId="14">#REF!</definedName>
    <definedName name="piedra" localSheetId="6">#REF!</definedName>
    <definedName name="piedra">#REF!</definedName>
    <definedName name="PIEDRA_F" localSheetId="4">#REF!</definedName>
    <definedName name="PIEDRA_F" localSheetId="7">#REF!</definedName>
    <definedName name="PIEDRA_F" localSheetId="8">#REF!</definedName>
    <definedName name="PIEDRA_F" localSheetId="9">#REF!</definedName>
    <definedName name="PIEDRA_F" localSheetId="10">#REF!</definedName>
    <definedName name="PIEDRA_F" localSheetId="11">#REF!</definedName>
    <definedName name="PIEDRA_F" localSheetId="12">#REF!</definedName>
    <definedName name="PIEDRA_F" localSheetId="13">#REF!</definedName>
    <definedName name="PIEDRA_F" localSheetId="14">#REF!</definedName>
    <definedName name="PIEDRA_F" localSheetId="6">#REF!</definedName>
    <definedName name="PIEDRA_F">#REF!</definedName>
    <definedName name="PIEDRA_P" localSheetId="4">#REF!</definedName>
    <definedName name="PIEDRA_P" localSheetId="7">#REF!</definedName>
    <definedName name="PIEDRA_P" localSheetId="8">#REF!</definedName>
    <definedName name="PIEDRA_P" localSheetId="9">#REF!</definedName>
    <definedName name="PIEDRA_P" localSheetId="10">#REF!</definedName>
    <definedName name="PIEDRA_P" localSheetId="11">#REF!</definedName>
    <definedName name="PIEDRA_P" localSheetId="12">#REF!</definedName>
    <definedName name="PIEDRA_P" localSheetId="13">#REF!</definedName>
    <definedName name="PIEDRA_P" localSheetId="14">#REF!</definedName>
    <definedName name="PIEDRA_P" localSheetId="6">#REF!</definedName>
    <definedName name="PIEDRA_P">#REF!</definedName>
    <definedName name="Pilares" localSheetId="4" hidden="1">#REF!</definedName>
    <definedName name="Pilares" localSheetId="7" hidden="1">#REF!</definedName>
    <definedName name="Pilares" localSheetId="8" hidden="1">#REF!</definedName>
    <definedName name="Pilares" localSheetId="9" hidden="1">#REF!</definedName>
    <definedName name="Pilares" localSheetId="10" hidden="1">#REF!</definedName>
    <definedName name="Pilares" localSheetId="11" hidden="1">#REF!</definedName>
    <definedName name="Pilares" localSheetId="12" hidden="1">#REF!</definedName>
    <definedName name="Pilares" localSheetId="13" hidden="1">#REF!</definedName>
    <definedName name="Pilares" localSheetId="14" hidden="1">#REF!</definedName>
    <definedName name="Pilares" localSheetId="6" hidden="1">#REF!</definedName>
    <definedName name="Pilares" hidden="1">#REF!</definedName>
    <definedName name="PINTURA" localSheetId="4">#REF!</definedName>
    <definedName name="PINTURA" localSheetId="7">#REF!</definedName>
    <definedName name="PINTURA" localSheetId="8">#REF!</definedName>
    <definedName name="PINTURA" localSheetId="9">#REF!</definedName>
    <definedName name="PINTURA" localSheetId="10">#REF!</definedName>
    <definedName name="PINTURA" localSheetId="11">#REF!</definedName>
    <definedName name="PINTURA" localSheetId="12">#REF!</definedName>
    <definedName name="PINTURA" localSheetId="13">#REF!</definedName>
    <definedName name="PINTURA" localSheetId="14">#REF!</definedName>
    <definedName name="PINTURA" localSheetId="6">#REF!</definedName>
    <definedName name="PINTURA">#REF!</definedName>
    <definedName name="PINTURA_A_P" localSheetId="4">#REF!</definedName>
    <definedName name="PINTURA_A_P" localSheetId="7">#REF!</definedName>
    <definedName name="PINTURA_A_P" localSheetId="8">#REF!</definedName>
    <definedName name="PINTURA_A_P" localSheetId="9">#REF!</definedName>
    <definedName name="PINTURA_A_P" localSheetId="10">#REF!</definedName>
    <definedName name="PINTURA_A_P" localSheetId="11">#REF!</definedName>
    <definedName name="PINTURA_A_P" localSheetId="12">#REF!</definedName>
    <definedName name="PINTURA_A_P" localSheetId="13">#REF!</definedName>
    <definedName name="PINTURA_A_P" localSheetId="14">#REF!</definedName>
    <definedName name="PINTURA_A_P" localSheetId="6">#REF!</definedName>
    <definedName name="PINTURA_A_P">#REF!</definedName>
    <definedName name="PINTURA_AL_P" localSheetId="4">#REF!</definedName>
    <definedName name="PINTURA_AL_P" localSheetId="7">#REF!</definedName>
    <definedName name="PINTURA_AL_P" localSheetId="8">#REF!</definedName>
    <definedName name="PINTURA_AL_P" localSheetId="9">#REF!</definedName>
    <definedName name="PINTURA_AL_P" localSheetId="10">#REF!</definedName>
    <definedName name="PINTURA_AL_P" localSheetId="11">#REF!</definedName>
    <definedName name="PINTURA_AL_P" localSheetId="12">#REF!</definedName>
    <definedName name="PINTURA_AL_P" localSheetId="13">#REF!</definedName>
    <definedName name="PINTURA_AL_P" localSheetId="14">#REF!</definedName>
    <definedName name="PINTURA_AL_P" localSheetId="6">#REF!</definedName>
    <definedName name="PINTURA_AL_P">#REF!</definedName>
    <definedName name="PINTURA_AS_P" localSheetId="4">#REF!</definedName>
    <definedName name="PINTURA_AS_P" localSheetId="7">#REF!</definedName>
    <definedName name="PINTURA_AS_P" localSheetId="8">#REF!</definedName>
    <definedName name="PINTURA_AS_P" localSheetId="9">#REF!</definedName>
    <definedName name="PINTURA_AS_P" localSheetId="10">#REF!</definedName>
    <definedName name="PINTURA_AS_P" localSheetId="11">#REF!</definedName>
    <definedName name="PINTURA_AS_P" localSheetId="12">#REF!</definedName>
    <definedName name="PINTURA_AS_P" localSheetId="13">#REF!</definedName>
    <definedName name="PINTURA_AS_P" localSheetId="14">#REF!</definedName>
    <definedName name="PINTURA_AS_P" localSheetId="6">#REF!</definedName>
    <definedName name="PINTURA_AS_P">#REF!</definedName>
    <definedName name="piso" localSheetId="4">#REF!</definedName>
    <definedName name="piso" localSheetId="7">#REF!</definedName>
    <definedName name="piso" localSheetId="8">#REF!</definedName>
    <definedName name="piso" localSheetId="9">#REF!</definedName>
    <definedName name="piso" localSheetId="10">#REF!</definedName>
    <definedName name="piso" localSheetId="11">#REF!</definedName>
    <definedName name="piso" localSheetId="12">#REF!</definedName>
    <definedName name="piso" localSheetId="13">#REF!</definedName>
    <definedName name="piso" localSheetId="14">#REF!</definedName>
    <definedName name="piso" localSheetId="6">#REF!</definedName>
    <definedName name="piso">#REF!</definedName>
    <definedName name="piss" localSheetId="4">#REF!</definedName>
    <definedName name="piss" localSheetId="7">#REF!</definedName>
    <definedName name="piss" localSheetId="8">#REF!</definedName>
    <definedName name="piss" localSheetId="9">#REF!</definedName>
    <definedName name="piss" localSheetId="10">#REF!</definedName>
    <definedName name="piss" localSheetId="11">#REF!</definedName>
    <definedName name="piss" localSheetId="12">#REF!</definedName>
    <definedName name="piss" localSheetId="13">#REF!</definedName>
    <definedName name="piss" localSheetId="14">#REF!</definedName>
    <definedName name="piss" localSheetId="6">#REF!</definedName>
    <definedName name="piss">#REF!</definedName>
    <definedName name="pl_hor" localSheetId="4">#REF!</definedName>
    <definedName name="pl_hor" localSheetId="7">#REF!</definedName>
    <definedName name="pl_hor" localSheetId="8">#REF!</definedName>
    <definedName name="pl_hor" localSheetId="9">#REF!</definedName>
    <definedName name="pl_hor" localSheetId="10">#REF!</definedName>
    <definedName name="pl_hor" localSheetId="11">#REF!</definedName>
    <definedName name="pl_hor" localSheetId="12">#REF!</definedName>
    <definedName name="pl_hor" localSheetId="13">#REF!</definedName>
    <definedName name="pl_hor" localSheetId="14">#REF!</definedName>
    <definedName name="pl_hor" localSheetId="6">#REF!</definedName>
    <definedName name="pl_hor">#REF!</definedName>
    <definedName name="PLACA" localSheetId="4">#REF!</definedName>
    <definedName name="PLACA" localSheetId="7">#REF!</definedName>
    <definedName name="PLACA" localSheetId="8">#REF!</definedName>
    <definedName name="PLACA" localSheetId="9">#REF!</definedName>
    <definedName name="PLACA" localSheetId="10">#REF!</definedName>
    <definedName name="PLACA" localSheetId="11">#REF!</definedName>
    <definedName name="PLACA" localSheetId="12">#REF!</definedName>
    <definedName name="PLACA" localSheetId="13">#REF!</definedName>
    <definedName name="PLACA" localSheetId="14">#REF!</definedName>
    <definedName name="PLACA" localSheetId="6">#REF!</definedName>
    <definedName name="PLACA">#REF!</definedName>
    <definedName name="placa_km" localSheetId="4">#REF!</definedName>
    <definedName name="placa_km" localSheetId="7">#REF!</definedName>
    <definedName name="placa_km" localSheetId="8">#REF!</definedName>
    <definedName name="placa_km" localSheetId="9">#REF!</definedName>
    <definedName name="placa_km" localSheetId="10">#REF!</definedName>
    <definedName name="placa_km" localSheetId="11">#REF!</definedName>
    <definedName name="placa_km" localSheetId="12">#REF!</definedName>
    <definedName name="placa_km" localSheetId="13">#REF!</definedName>
    <definedName name="placa_km" localSheetId="14">#REF!</definedName>
    <definedName name="placa_km" localSheetId="6">#REF!</definedName>
    <definedName name="placa_km">#REF!</definedName>
    <definedName name="Planilla" localSheetId="4">#REF!</definedName>
    <definedName name="Planilla" localSheetId="7">#REF!</definedName>
    <definedName name="Planilla" localSheetId="8">#REF!</definedName>
    <definedName name="Planilla" localSheetId="9">#REF!</definedName>
    <definedName name="Planilla" localSheetId="10">#REF!</definedName>
    <definedName name="Planilla" localSheetId="11">#REF!</definedName>
    <definedName name="Planilla" localSheetId="12">#REF!</definedName>
    <definedName name="Planilla" localSheetId="13">#REF!</definedName>
    <definedName name="Planilla" localSheetId="14">#REF!</definedName>
    <definedName name="Planilla" localSheetId="6">#REF!</definedName>
    <definedName name="Planilla">#REF!</definedName>
    <definedName name="PLANILLA_A" localSheetId="4">#REF!</definedName>
    <definedName name="PLANILLA_A" localSheetId="7">#REF!</definedName>
    <definedName name="PLANILLA_A" localSheetId="8">#REF!</definedName>
    <definedName name="PLANILLA_A" localSheetId="9">#REF!</definedName>
    <definedName name="PLANILLA_A" localSheetId="10">#REF!</definedName>
    <definedName name="PLANILLA_A" localSheetId="11">#REF!</definedName>
    <definedName name="PLANILLA_A" localSheetId="12">#REF!</definedName>
    <definedName name="PLANILLA_A" localSheetId="13">#REF!</definedName>
    <definedName name="PLANILLA_A" localSheetId="14">#REF!</definedName>
    <definedName name="PLANILLA_A" localSheetId="6">#REF!</definedName>
    <definedName name="PLANILLA_A">#REF!</definedName>
    <definedName name="PLANILLA_B" localSheetId="4">#REF!</definedName>
    <definedName name="PLANILLA_B" localSheetId="7">#REF!</definedName>
    <definedName name="PLANILLA_B" localSheetId="8">#REF!</definedName>
    <definedName name="PLANILLA_B" localSheetId="9">#REF!</definedName>
    <definedName name="PLANILLA_B" localSheetId="10">#REF!</definedName>
    <definedName name="PLANILLA_B" localSheetId="11">#REF!</definedName>
    <definedName name="PLANILLA_B" localSheetId="12">#REF!</definedName>
    <definedName name="PLANILLA_B" localSheetId="13">#REF!</definedName>
    <definedName name="PLANILLA_B" localSheetId="14">#REF!</definedName>
    <definedName name="PLANILLA_B" localSheetId="6">#REF!</definedName>
    <definedName name="PLANILLA_B">#REF!</definedName>
    <definedName name="Planilla_Cantidades_CDD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illa_Cantidades_CDD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PLANTA_HORA" localSheetId="4">#REF!</definedName>
    <definedName name="PLANTA_HORA" localSheetId="7">#REF!</definedName>
    <definedName name="PLANTA_HORA" localSheetId="8">#REF!</definedName>
    <definedName name="PLANTA_HORA" localSheetId="9">#REF!</definedName>
    <definedName name="PLANTA_HORA" localSheetId="10">#REF!</definedName>
    <definedName name="PLANTA_HORA" localSheetId="11">#REF!</definedName>
    <definedName name="PLANTA_HORA" localSheetId="12">#REF!</definedName>
    <definedName name="PLANTA_HORA" localSheetId="13">#REF!</definedName>
    <definedName name="PLANTA_HORA" localSheetId="14">#REF!</definedName>
    <definedName name="PLANTA_HORA" localSheetId="6">#REF!</definedName>
    <definedName name="PLANTA_HORA">#REF!</definedName>
    <definedName name="Plazo" localSheetId="4">#REF!</definedName>
    <definedName name="Plazo" localSheetId="7">#REF!</definedName>
    <definedName name="Plazo" localSheetId="8">#REF!</definedName>
    <definedName name="Plazo" localSheetId="9">#REF!</definedName>
    <definedName name="Plazo" localSheetId="10">#REF!</definedName>
    <definedName name="Plazo" localSheetId="11">#REF!</definedName>
    <definedName name="Plazo" localSheetId="12">#REF!</definedName>
    <definedName name="Plazo" localSheetId="13">#REF!</definedName>
    <definedName name="Plazo" localSheetId="14">#REF!</definedName>
    <definedName name="Plazo" localSheetId="6">#REF!</definedName>
    <definedName name="Plazo">#REF!</definedName>
    <definedName name="Plta_H" localSheetId="4">#REF!</definedName>
    <definedName name="Plta_H" localSheetId="7">#REF!</definedName>
    <definedName name="Plta_H" localSheetId="8">#REF!</definedName>
    <definedName name="Plta_H" localSheetId="9">#REF!</definedName>
    <definedName name="Plta_H" localSheetId="10">#REF!</definedName>
    <definedName name="Plta_H" localSheetId="11">#REF!</definedName>
    <definedName name="Plta_H" localSheetId="12">#REF!</definedName>
    <definedName name="Plta_H" localSheetId="13">#REF!</definedName>
    <definedName name="Plta_H" localSheetId="14">#REF!</definedName>
    <definedName name="Plta_H" localSheetId="6">#REF!</definedName>
    <definedName name="Plta_H">#REF!</definedName>
    <definedName name="po" localSheetId="4">#REF!</definedName>
    <definedName name="po" localSheetId="7">#REF!</definedName>
    <definedName name="po" localSheetId="8">#REF!</definedName>
    <definedName name="po" localSheetId="9">#REF!</definedName>
    <definedName name="po" localSheetId="10">#REF!</definedName>
    <definedName name="po" localSheetId="11">#REF!</definedName>
    <definedName name="po" localSheetId="12">#REF!</definedName>
    <definedName name="po" localSheetId="13">#REF!</definedName>
    <definedName name="po" localSheetId="14">#REF!</definedName>
    <definedName name="po" localSheetId="6">#REF!</definedName>
    <definedName name="po">#REF!</definedName>
    <definedName name="popo" localSheetId="4" hidden="1">#REF!</definedName>
    <definedName name="popo" localSheetId="7" hidden="1">#REF!</definedName>
    <definedName name="popo" localSheetId="8" hidden="1">#REF!</definedName>
    <definedName name="popo" localSheetId="9" hidden="1">#REF!</definedName>
    <definedName name="popo" localSheetId="10" hidden="1">#REF!</definedName>
    <definedName name="popo" localSheetId="11" hidden="1">#REF!</definedName>
    <definedName name="popo" localSheetId="12" hidden="1">#REF!</definedName>
    <definedName name="popo" localSheetId="13" hidden="1">#REF!</definedName>
    <definedName name="popo" localSheetId="14" hidden="1">#REF!</definedName>
    <definedName name="popo" localSheetId="6" hidden="1">#REF!</definedName>
    <definedName name="popo" hidden="1">#REF!</definedName>
    <definedName name="popoipo" localSheetId="4">#REF!</definedName>
    <definedName name="popoipo" localSheetId="7">#REF!</definedName>
    <definedName name="popoipo" localSheetId="8">#REF!</definedName>
    <definedName name="popoipo" localSheetId="9">#REF!</definedName>
    <definedName name="popoipo" localSheetId="10">#REF!</definedName>
    <definedName name="popoipo" localSheetId="11">#REF!</definedName>
    <definedName name="popoipo" localSheetId="12">#REF!</definedName>
    <definedName name="popoipo" localSheetId="13">#REF!</definedName>
    <definedName name="popoipo" localSheetId="14">#REF!</definedName>
    <definedName name="popoipo" localSheetId="6">#REF!</definedName>
    <definedName name="popoipo">#REF!</definedName>
    <definedName name="POSTE" localSheetId="4">#REF!</definedName>
    <definedName name="POSTE" localSheetId="7">#REF!</definedName>
    <definedName name="POSTE" localSheetId="8">#REF!</definedName>
    <definedName name="POSTE" localSheetId="9">#REF!</definedName>
    <definedName name="POSTE" localSheetId="10">#REF!</definedName>
    <definedName name="POSTE" localSheetId="11">#REF!</definedName>
    <definedName name="POSTE" localSheetId="12">#REF!</definedName>
    <definedName name="POSTE" localSheetId="13">#REF!</definedName>
    <definedName name="POSTE" localSheetId="14">#REF!</definedName>
    <definedName name="POSTE" localSheetId="6">#REF!</definedName>
    <definedName name="POSTE">#REF!</definedName>
    <definedName name="POSTE_P" localSheetId="4">#REF!</definedName>
    <definedName name="POSTE_P" localSheetId="7">#REF!</definedName>
    <definedName name="POSTE_P" localSheetId="8">#REF!</definedName>
    <definedName name="POSTE_P" localSheetId="9">#REF!</definedName>
    <definedName name="POSTE_P" localSheetId="10">#REF!</definedName>
    <definedName name="POSTE_P" localSheetId="11">#REF!</definedName>
    <definedName name="POSTE_P" localSheetId="12">#REF!</definedName>
    <definedName name="POSTE_P" localSheetId="13">#REF!</definedName>
    <definedName name="POSTE_P" localSheetId="14">#REF!</definedName>
    <definedName name="POSTE_P" localSheetId="6">#REF!</definedName>
    <definedName name="POSTE_P">#REF!</definedName>
    <definedName name="PPP" localSheetId="4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4">#REF!</definedName>
    <definedName name="PPP" localSheetId="6">#REF!</definedName>
    <definedName name="PPP">#REF!</definedName>
    <definedName name="PR" localSheetId="4">#REF!</definedName>
    <definedName name="PR" localSheetId="7">#REF!</definedName>
    <definedName name="PR" localSheetId="8">#REF!</definedName>
    <definedName name="PR" localSheetId="9">#REF!</definedName>
    <definedName name="PR" localSheetId="10">#REF!</definedName>
    <definedName name="PR" localSheetId="11">#REF!</definedName>
    <definedName name="PR" localSheetId="12">#REF!</definedName>
    <definedName name="PR" localSheetId="13">#REF!</definedName>
    <definedName name="PR" localSheetId="14">#REF!</definedName>
    <definedName name="PR" localSheetId="6">#REF!</definedName>
    <definedName name="PR">#REF!</definedName>
    <definedName name="precio_u" localSheetId="4">#REF!</definedName>
    <definedName name="precio_u" localSheetId="7">#REF!</definedName>
    <definedName name="precio_u" localSheetId="8">#REF!</definedName>
    <definedName name="precio_u" localSheetId="9">#REF!</definedName>
    <definedName name="precio_u" localSheetId="10">#REF!</definedName>
    <definedName name="precio_u" localSheetId="11">#REF!</definedName>
    <definedName name="precio_u" localSheetId="12">#REF!</definedName>
    <definedName name="precio_u" localSheetId="13">#REF!</definedName>
    <definedName name="precio_u" localSheetId="14">#REF!</definedName>
    <definedName name="precio_u" localSheetId="6">#REF!</definedName>
    <definedName name="precio_u">#REF!</definedName>
    <definedName name="PRECIO1" localSheetId="4">#REF!</definedName>
    <definedName name="PRECIO1" localSheetId="7">#REF!</definedName>
    <definedName name="PRECIO1" localSheetId="8">#REF!</definedName>
    <definedName name="PRECIO1" localSheetId="9">#REF!</definedName>
    <definedName name="PRECIO1" localSheetId="10">#REF!</definedName>
    <definedName name="PRECIO1" localSheetId="11">#REF!</definedName>
    <definedName name="PRECIO1" localSheetId="12">#REF!</definedName>
    <definedName name="PRECIO1" localSheetId="13">#REF!</definedName>
    <definedName name="PRECIO1" localSheetId="14">#REF!</definedName>
    <definedName name="PRECIO1" localSheetId="6">#REF!</definedName>
    <definedName name="PRECIO1">#REF!</definedName>
    <definedName name="PrecioBasico" localSheetId="4">#REF!</definedName>
    <definedName name="PrecioBasico" localSheetId="7">#REF!</definedName>
    <definedName name="PrecioBasico" localSheetId="8">#REF!</definedName>
    <definedName name="PrecioBasico" localSheetId="9">#REF!</definedName>
    <definedName name="PrecioBasico" localSheetId="10">#REF!</definedName>
    <definedName name="PrecioBasico" localSheetId="11">#REF!</definedName>
    <definedName name="PrecioBasico" localSheetId="12">#REF!</definedName>
    <definedName name="PrecioBasico" localSheetId="13">#REF!</definedName>
    <definedName name="PrecioBasico" localSheetId="14">#REF!</definedName>
    <definedName name="PrecioBasico" localSheetId="6">#REF!</definedName>
    <definedName name="PrecioBasico">#REF!</definedName>
    <definedName name="PRECIOS" localSheetId="4">#REF!</definedName>
    <definedName name="PRECIOS" localSheetId="7">#REF!</definedName>
    <definedName name="PRECIOS" localSheetId="8">#REF!</definedName>
    <definedName name="PRECIOS" localSheetId="9">#REF!</definedName>
    <definedName name="PRECIOS" localSheetId="10">#REF!</definedName>
    <definedName name="PRECIOS" localSheetId="11">#REF!</definedName>
    <definedName name="PRECIOS" localSheetId="12">#REF!</definedName>
    <definedName name="PRECIOS" localSheetId="13">#REF!</definedName>
    <definedName name="PRECIOS" localSheetId="14">#REF!</definedName>
    <definedName name="PRECIOS" localSheetId="6">#REF!</definedName>
    <definedName name="PRECIOS">#REF!</definedName>
    <definedName name="preciou" localSheetId="4">#REF!</definedName>
    <definedName name="preciou" localSheetId="7">#REF!</definedName>
    <definedName name="preciou" localSheetId="8">#REF!</definedName>
    <definedName name="preciou" localSheetId="9">#REF!</definedName>
    <definedName name="preciou" localSheetId="10">#REF!</definedName>
    <definedName name="preciou" localSheetId="11">#REF!</definedName>
    <definedName name="preciou" localSheetId="12">#REF!</definedName>
    <definedName name="preciou" localSheetId="13">#REF!</definedName>
    <definedName name="preciou" localSheetId="14">#REF!</definedName>
    <definedName name="preciou" localSheetId="6">#REF!</definedName>
    <definedName name="preciou">#REF!</definedName>
    <definedName name="precuni" localSheetId="4">#REF!</definedName>
    <definedName name="precuni" localSheetId="7">#REF!</definedName>
    <definedName name="precuni" localSheetId="8">#REF!</definedName>
    <definedName name="precuni" localSheetId="9">#REF!</definedName>
    <definedName name="precuni" localSheetId="10">#REF!</definedName>
    <definedName name="precuni" localSheetId="11">#REF!</definedName>
    <definedName name="precuni" localSheetId="12">#REF!</definedName>
    <definedName name="precuni" localSheetId="13">#REF!</definedName>
    <definedName name="precuni" localSheetId="14">#REF!</definedName>
    <definedName name="precuni" localSheetId="6">#REF!</definedName>
    <definedName name="precuni">#REF!</definedName>
    <definedName name="PREG_DOS" localSheetId="4">#REF!</definedName>
    <definedName name="PREG_DOS" localSheetId="7">#REF!</definedName>
    <definedName name="PREG_DOS" localSheetId="8">#REF!</definedName>
    <definedName name="PREG_DOS" localSheetId="9">#REF!</definedName>
    <definedName name="PREG_DOS" localSheetId="10">#REF!</definedName>
    <definedName name="PREG_DOS" localSheetId="11">#REF!</definedName>
    <definedName name="PREG_DOS" localSheetId="12">#REF!</definedName>
    <definedName name="PREG_DOS" localSheetId="13">#REF!</definedName>
    <definedName name="PREG_DOS" localSheetId="14">#REF!</definedName>
    <definedName name="PREG_DOS" localSheetId="6">#REF!</definedName>
    <definedName name="PREG_DOS">#REF!</definedName>
    <definedName name="presupuesto" localSheetId="4">#REF!</definedName>
    <definedName name="presupuesto" localSheetId="7">#REF!</definedName>
    <definedName name="presupuesto" localSheetId="8">#REF!</definedName>
    <definedName name="presupuesto" localSheetId="9">#REF!</definedName>
    <definedName name="presupuesto" localSheetId="10">#REF!</definedName>
    <definedName name="presupuesto" localSheetId="11">#REF!</definedName>
    <definedName name="presupuesto" localSheetId="12">#REF!</definedName>
    <definedName name="presupuesto" localSheetId="13">#REF!</definedName>
    <definedName name="presupuesto" localSheetId="14">#REF!</definedName>
    <definedName name="presupuesto" localSheetId="6">#REF!</definedName>
    <definedName name="presupuesto">#REF!</definedName>
    <definedName name="PRIMERA_VIVIENDA" localSheetId="7">#REF!</definedName>
    <definedName name="PRIMERA_VIVIENDA" localSheetId="8">#REF!</definedName>
    <definedName name="PRIMERA_VIVIENDA" localSheetId="9">#REF!</definedName>
    <definedName name="PRIMERA_VIVIENDA" localSheetId="10">#REF!</definedName>
    <definedName name="PRIMERA_VIVIENDA" localSheetId="11">#REF!</definedName>
    <definedName name="PRIMERA_VIVIENDA" localSheetId="12">#REF!</definedName>
    <definedName name="PRIMERA_VIVIENDA" localSheetId="13">#REF!</definedName>
    <definedName name="PRIMERA_VIVIENDA" localSheetId="14">#REF!</definedName>
    <definedName name="PRIMERA_VIVIENDA">#REF!</definedName>
    <definedName name="PRIMERA_VIVIENDA1" localSheetId="7">#REF!</definedName>
    <definedName name="PRIMERA_VIVIENDA1" localSheetId="8">#REF!</definedName>
    <definedName name="PRIMERA_VIVIENDA1" localSheetId="9">#REF!</definedName>
    <definedName name="PRIMERA_VIVIENDA1" localSheetId="10">#REF!</definedName>
    <definedName name="PRIMERA_VIVIENDA1" localSheetId="11">#REF!</definedName>
    <definedName name="PRIMERA_VIVIENDA1" localSheetId="12">#REF!</definedName>
    <definedName name="PRIMERA_VIVIENDA1" localSheetId="13">#REF!</definedName>
    <definedName name="PRIMERA_VIVIENDA1" localSheetId="14">#REF!</definedName>
    <definedName name="PRIMERA_VIVIENDA1">#REF!</definedName>
    <definedName name="PRIMERA_VIVIENDA2" localSheetId="7">#REF!</definedName>
    <definedName name="PRIMERA_VIVIENDA2" localSheetId="8">#REF!</definedName>
    <definedName name="PRIMERA_VIVIENDA2" localSheetId="9">#REF!</definedName>
    <definedName name="PRIMERA_VIVIENDA2" localSheetId="10">#REF!</definedName>
    <definedName name="PRIMERA_VIVIENDA2" localSheetId="11">#REF!</definedName>
    <definedName name="PRIMERA_VIVIENDA2" localSheetId="12">#REF!</definedName>
    <definedName name="PRIMERA_VIVIENDA2" localSheetId="13">#REF!</definedName>
    <definedName name="PRIMERA_VIVIENDA2" localSheetId="14">#REF!</definedName>
    <definedName name="PRIMERA_VIVIENDA2">#REF!</definedName>
    <definedName name="PRIMERA_VIVIENDA3" localSheetId="7">#REF!</definedName>
    <definedName name="PRIMERA_VIVIENDA3" localSheetId="8">#REF!</definedName>
    <definedName name="PRIMERA_VIVIENDA3" localSheetId="9">#REF!</definedName>
    <definedName name="PRIMERA_VIVIENDA3" localSheetId="10">#REF!</definedName>
    <definedName name="PRIMERA_VIVIENDA3" localSheetId="11">#REF!</definedName>
    <definedName name="PRIMERA_VIVIENDA3" localSheetId="12">#REF!</definedName>
    <definedName name="PRIMERA_VIVIENDA3" localSheetId="13">#REF!</definedName>
    <definedName name="PRIMERA_VIVIENDA3" localSheetId="14">#REF!</definedName>
    <definedName name="PRIMERA_VIVIENDA3">#REF!</definedName>
    <definedName name="PRIMERA_VIVIENDA4" localSheetId="7">#REF!</definedName>
    <definedName name="PRIMERA_VIVIENDA4" localSheetId="8">#REF!</definedName>
    <definedName name="PRIMERA_VIVIENDA4" localSheetId="9">#REF!</definedName>
    <definedName name="PRIMERA_VIVIENDA4" localSheetId="10">#REF!</definedName>
    <definedName name="PRIMERA_VIVIENDA4" localSheetId="11">#REF!</definedName>
    <definedName name="PRIMERA_VIVIENDA4" localSheetId="12">#REF!</definedName>
    <definedName name="PRIMERA_VIVIENDA4" localSheetId="13">#REF!</definedName>
    <definedName name="PRIMERA_VIVIENDA4" localSheetId="14">#REF!</definedName>
    <definedName name="PRIMERA_VIVIENDA4">#REF!</definedName>
    <definedName name="Principal" localSheetId="4">-PPMT('5- COSTO FINANCIERO AFD'!Interest_Rate/12,'5- COSTO FINANCIERO AFD'!Payment_Number,'5- COSTO FINANCIERO AFD'!Number_of_Payments,'5- COSTO FINANCIERO AFD'!Loan_Amount)</definedName>
    <definedName name="Principal" localSheetId="7">-PPMT('ESTRUCTURA DE COSTOS T1'!Interest_Rate/12,'ESTRUCTURA DE COSTOS T1'!Payment_Number,'ESTRUCTURA DE COSTOS T1'!Number_of_Payments,'ESTRUCTURA DE COSTOS T1'!Loan_Amount)</definedName>
    <definedName name="Principal" localSheetId="8">-PPMT('ESTRUCTURA DE COSTOS T2'!Interest_Rate/12,'ESTRUCTURA DE COSTOS T2'!Payment_Number,'ESTRUCTURA DE COSTOS T2'!Number_of_Payments,'ESTRUCTURA DE COSTOS T2'!Loan_Amount)</definedName>
    <definedName name="Principal" localSheetId="9">-PPMT('ESTRUCTURA DE COSTOS T3'!Interest_Rate/12,'ESTRUCTURA DE COSTOS T3'!Payment_Number,'ESTRUCTURA DE COSTOS T3'!Number_of_Payments,'ESTRUCTURA DE COSTOS T3'!Loan_Amount)</definedName>
    <definedName name="Principal" localSheetId="10">-PPMT('ESTRUCTURA DE COSTOS T4'!Interest_Rate/12,'ESTRUCTURA DE COSTOS T4'!Payment_Number,'ESTRUCTURA DE COSTOS T4'!Number_of_Payments,'ESTRUCTURA DE COSTOS T4'!Loan_Amount)</definedName>
    <definedName name="Principal" localSheetId="11">-PPMT('ESTRUCTURA DE COSTOS T5'!Interest_Rate/12,'ESTRUCTURA DE COSTOS T5'!Payment_Number,'ESTRUCTURA DE COSTOS T5'!Number_of_Payments,'ESTRUCTURA DE COSTOS T5'!Loan_Amount)</definedName>
    <definedName name="Principal" localSheetId="12">-PPMT('ESTRUCTURA DE COSTOS T6'!Interest_Rate/12,'ESTRUCTURA DE COSTOS T6'!Payment_Number,'ESTRUCTURA DE COSTOS T6'!Number_of_Payments,'ESTRUCTURA DE COSTOS T6'!Loan_Amount)</definedName>
    <definedName name="Principal" localSheetId="13">-PPMT('ESTRUCTURA DE COSTOS T7'!Interest_Rate/12,'ESTRUCTURA DE COSTOS T7'!Payment_Number,'ESTRUCTURA DE COSTOS T7'!Number_of_Payments,'ESTRUCTURA DE COSTOS T7'!Loan_Amount)</definedName>
    <definedName name="Principal" localSheetId="14">-PPMT('ESTRUCTURA DE COSTOS T8'!Interest_Rate/12,'ESTRUCTURA DE COSTOS T8'!Payment_Number,'ESTRUCTURA DE COSTOS T8'!Number_of_Payments,'ESTRUCTURA DE COSTOS T8'!Loan_Amount)</definedName>
    <definedName name="Principal" localSheetId="6">-PPMT('RESUMEN PARA PLATAFORMA '!Interest_Rate/12,'RESUMEN PARA PLATAFORMA '!Payment_Number,'RESUMEN PARA PLATAFORMA '!Number_of_Payments,'RESUMEN PARA PLATAFORMA '!Loan_Amount)</definedName>
    <definedName name="Principal">-PPMT(Interest_Rate/12,Payment_Number,Number_of_Payments,Loan_Amount)</definedName>
    <definedName name="PROCAMPO" localSheetId="7">#REF!</definedName>
    <definedName name="PROCAMPO" localSheetId="8">#REF!</definedName>
    <definedName name="PROCAMPO" localSheetId="9">#REF!</definedName>
    <definedName name="PROCAMPO" localSheetId="10">#REF!</definedName>
    <definedName name="PROCAMPO" localSheetId="11">#REF!</definedName>
    <definedName name="PROCAMPO" localSheetId="12">#REF!</definedName>
    <definedName name="PROCAMPO" localSheetId="13">#REF!</definedName>
    <definedName name="PROCAMPO" localSheetId="14">#REF!</definedName>
    <definedName name="PROCAMPO">#REF!</definedName>
    <definedName name="PROCAMPO1" localSheetId="7">#REF!</definedName>
    <definedName name="PROCAMPO1" localSheetId="8">#REF!</definedName>
    <definedName name="PROCAMPO1" localSheetId="9">#REF!</definedName>
    <definedName name="PROCAMPO1" localSheetId="10">#REF!</definedName>
    <definedName name="PROCAMPO1" localSheetId="11">#REF!</definedName>
    <definedName name="PROCAMPO1" localSheetId="12">#REF!</definedName>
    <definedName name="PROCAMPO1" localSheetId="13">#REF!</definedName>
    <definedName name="PROCAMPO1" localSheetId="14">#REF!</definedName>
    <definedName name="PROCAMPO1">#REF!</definedName>
    <definedName name="PROCAMPO3" localSheetId="7">#REF!</definedName>
    <definedName name="PROCAMPO3" localSheetId="8">#REF!</definedName>
    <definedName name="PROCAMPO3" localSheetId="9">#REF!</definedName>
    <definedName name="PROCAMPO3" localSheetId="10">#REF!</definedName>
    <definedName name="PROCAMPO3" localSheetId="11">#REF!</definedName>
    <definedName name="PROCAMPO3" localSheetId="12">#REF!</definedName>
    <definedName name="PROCAMPO3" localSheetId="13">#REF!</definedName>
    <definedName name="PROCAMPO3" localSheetId="14">#REF!</definedName>
    <definedName name="PROCAMPO3">#REF!</definedName>
    <definedName name="PROCAMPO4" localSheetId="7">#REF!</definedName>
    <definedName name="PROCAMPO4" localSheetId="8">#REF!</definedName>
    <definedName name="PROCAMPO4" localSheetId="9">#REF!</definedName>
    <definedName name="PROCAMPO4" localSheetId="10">#REF!</definedName>
    <definedName name="PROCAMPO4" localSheetId="11">#REF!</definedName>
    <definedName name="PROCAMPO4" localSheetId="12">#REF!</definedName>
    <definedName name="PROCAMPO4" localSheetId="13">#REF!</definedName>
    <definedName name="PROCAMPO4" localSheetId="14">#REF!</definedName>
    <definedName name="PROCAMPO4">#REF!</definedName>
    <definedName name="PROCOOP" localSheetId="7">#REF!</definedName>
    <definedName name="PROCOOP" localSheetId="8">#REF!</definedName>
    <definedName name="PROCOOP" localSheetId="9">#REF!</definedName>
    <definedName name="PROCOOP" localSheetId="10">#REF!</definedName>
    <definedName name="PROCOOP" localSheetId="11">#REF!</definedName>
    <definedName name="PROCOOP" localSheetId="12">#REF!</definedName>
    <definedName name="PROCOOP" localSheetId="13">#REF!</definedName>
    <definedName name="PROCOOP" localSheetId="14">#REF!</definedName>
    <definedName name="PROCOOP">#REF!</definedName>
    <definedName name="PROCOOP1" localSheetId="7">#REF!</definedName>
    <definedName name="PROCOOP1" localSheetId="8">#REF!</definedName>
    <definedName name="PROCOOP1" localSheetId="9">#REF!</definedName>
    <definedName name="PROCOOP1" localSheetId="10">#REF!</definedName>
    <definedName name="PROCOOP1" localSheetId="11">#REF!</definedName>
    <definedName name="PROCOOP1" localSheetId="12">#REF!</definedName>
    <definedName name="PROCOOP1" localSheetId="13">#REF!</definedName>
    <definedName name="PROCOOP1" localSheetId="14">#REF!</definedName>
    <definedName name="PROCOOP1">#REF!</definedName>
    <definedName name="PROCOOP3" localSheetId="7">#REF!</definedName>
    <definedName name="PROCOOP3" localSheetId="8">#REF!</definedName>
    <definedName name="PROCOOP3" localSheetId="9">#REF!</definedName>
    <definedName name="PROCOOP3" localSheetId="10">#REF!</definedName>
    <definedName name="PROCOOP3" localSheetId="11">#REF!</definedName>
    <definedName name="PROCOOP3" localSheetId="12">#REF!</definedName>
    <definedName name="PROCOOP3" localSheetId="13">#REF!</definedName>
    <definedName name="PROCOOP3" localSheetId="14">#REF!</definedName>
    <definedName name="PROCOOP3">#REF!</definedName>
    <definedName name="PROCOOP4" localSheetId="7">#REF!</definedName>
    <definedName name="PROCOOP4" localSheetId="8">#REF!</definedName>
    <definedName name="PROCOOP4" localSheetId="9">#REF!</definedName>
    <definedName name="PROCOOP4" localSheetId="10">#REF!</definedName>
    <definedName name="PROCOOP4" localSheetId="11">#REF!</definedName>
    <definedName name="PROCOOP4" localSheetId="12">#REF!</definedName>
    <definedName name="PROCOOP4" localSheetId="13">#REF!</definedName>
    <definedName name="PROCOOP4" localSheetId="14">#REF!</definedName>
    <definedName name="PROCOOP4">#REF!</definedName>
    <definedName name="PROCRECER" localSheetId="7">#REF!</definedName>
    <definedName name="PROCRECER" localSheetId="8">#REF!</definedName>
    <definedName name="PROCRECER" localSheetId="9">#REF!</definedName>
    <definedName name="PROCRECER" localSheetId="10">#REF!</definedName>
    <definedName name="PROCRECER" localSheetId="11">#REF!</definedName>
    <definedName name="PROCRECER" localSheetId="12">#REF!</definedName>
    <definedName name="PROCRECER" localSheetId="13">#REF!</definedName>
    <definedName name="PROCRECER" localSheetId="14">#REF!</definedName>
    <definedName name="PROCRECER">#REF!</definedName>
    <definedName name="PROCRECER1" localSheetId="7">#REF!</definedName>
    <definedName name="PROCRECER1" localSheetId="8">#REF!</definedName>
    <definedName name="PROCRECER1" localSheetId="9">#REF!</definedName>
    <definedName name="PROCRECER1" localSheetId="10">#REF!</definedName>
    <definedName name="PROCRECER1" localSheetId="11">#REF!</definedName>
    <definedName name="PROCRECER1" localSheetId="12">#REF!</definedName>
    <definedName name="PROCRECER1" localSheetId="13">#REF!</definedName>
    <definedName name="PROCRECER1" localSheetId="14">#REF!</definedName>
    <definedName name="PROCRECER1">#REF!</definedName>
    <definedName name="PROCRECER3" localSheetId="7">#REF!</definedName>
    <definedName name="PROCRECER3" localSheetId="8">#REF!</definedName>
    <definedName name="PROCRECER3" localSheetId="9">#REF!</definedName>
    <definedName name="PROCRECER3" localSheetId="10">#REF!</definedName>
    <definedName name="PROCRECER3" localSheetId="11">#REF!</definedName>
    <definedName name="PROCRECER3" localSheetId="12">#REF!</definedName>
    <definedName name="PROCRECER3" localSheetId="13">#REF!</definedName>
    <definedName name="PROCRECER3" localSheetId="14">#REF!</definedName>
    <definedName name="PROCRECER3">#REF!</definedName>
    <definedName name="PROCRECER4" localSheetId="7">#REF!</definedName>
    <definedName name="PROCRECER4" localSheetId="8">#REF!</definedName>
    <definedName name="PROCRECER4" localSheetId="9">#REF!</definedName>
    <definedName name="PROCRECER4" localSheetId="10">#REF!</definedName>
    <definedName name="PROCRECER4" localSheetId="11">#REF!</definedName>
    <definedName name="PROCRECER4" localSheetId="12">#REF!</definedName>
    <definedName name="PROCRECER4" localSheetId="13">#REF!</definedName>
    <definedName name="PROCRECER4" localSheetId="14">#REF!</definedName>
    <definedName name="PROCRECER4">#REF!</definedName>
    <definedName name="produc" localSheetId="4">#REF!</definedName>
    <definedName name="produc" localSheetId="7">#REF!</definedName>
    <definedName name="produc" localSheetId="8">#REF!</definedName>
    <definedName name="produc" localSheetId="9">#REF!</definedName>
    <definedName name="produc" localSheetId="10">#REF!</definedName>
    <definedName name="produc" localSheetId="11">#REF!</definedName>
    <definedName name="produc" localSheetId="12">#REF!</definedName>
    <definedName name="produc" localSheetId="13">#REF!</definedName>
    <definedName name="produc" localSheetId="14">#REF!</definedName>
    <definedName name="produc" localSheetId="6">#REF!</definedName>
    <definedName name="produc">#REF!</definedName>
    <definedName name="Productos" localSheetId="7">#REF!</definedName>
    <definedName name="Productos" localSheetId="8">#REF!</definedName>
    <definedName name="Productos" localSheetId="9">#REF!</definedName>
    <definedName name="Productos" localSheetId="10">#REF!</definedName>
    <definedName name="Productos" localSheetId="11">#REF!</definedName>
    <definedName name="Productos" localSheetId="12">#REF!</definedName>
    <definedName name="Productos" localSheetId="13">#REF!</definedName>
    <definedName name="Productos" localSheetId="14">#REF!</definedName>
    <definedName name="Productos">#REF!</definedName>
    <definedName name="PROEDUC" localSheetId="7">#REF!</definedName>
    <definedName name="PROEDUC" localSheetId="8">#REF!</definedName>
    <definedName name="PROEDUC" localSheetId="9">#REF!</definedName>
    <definedName name="PROEDUC" localSheetId="10">#REF!</definedName>
    <definedName name="PROEDUC" localSheetId="11">#REF!</definedName>
    <definedName name="PROEDUC" localSheetId="12">#REF!</definedName>
    <definedName name="PROEDUC" localSheetId="13">#REF!</definedName>
    <definedName name="PROEDUC" localSheetId="14">#REF!</definedName>
    <definedName name="PROEDUC">#REF!</definedName>
    <definedName name="PROEDUC1" localSheetId="7">#REF!</definedName>
    <definedName name="PROEDUC1" localSheetId="8">#REF!</definedName>
    <definedName name="PROEDUC1" localSheetId="9">#REF!</definedName>
    <definedName name="PROEDUC1" localSheetId="10">#REF!</definedName>
    <definedName name="PROEDUC1" localSheetId="11">#REF!</definedName>
    <definedName name="PROEDUC1" localSheetId="12">#REF!</definedName>
    <definedName name="PROEDUC1" localSheetId="13">#REF!</definedName>
    <definedName name="PROEDUC1" localSheetId="14">#REF!</definedName>
    <definedName name="PROEDUC1">#REF!</definedName>
    <definedName name="PROEDUC3" localSheetId="7">#REF!</definedName>
    <definedName name="PROEDUC3" localSheetId="8">#REF!</definedName>
    <definedName name="PROEDUC3" localSheetId="9">#REF!</definedName>
    <definedName name="PROEDUC3" localSheetId="10">#REF!</definedName>
    <definedName name="PROEDUC3" localSheetId="11">#REF!</definedName>
    <definedName name="PROEDUC3" localSheetId="12">#REF!</definedName>
    <definedName name="PROEDUC3" localSheetId="13">#REF!</definedName>
    <definedName name="PROEDUC3" localSheetId="14">#REF!</definedName>
    <definedName name="PROEDUC3">#REF!</definedName>
    <definedName name="PROEDUC4" localSheetId="7">#REF!</definedName>
    <definedName name="PROEDUC4" localSheetId="8">#REF!</definedName>
    <definedName name="PROEDUC4" localSheetId="9">#REF!</definedName>
    <definedName name="PROEDUC4" localSheetId="10">#REF!</definedName>
    <definedName name="PROEDUC4" localSheetId="11">#REF!</definedName>
    <definedName name="PROEDUC4" localSheetId="12">#REF!</definedName>
    <definedName name="PROEDUC4" localSheetId="13">#REF!</definedName>
    <definedName name="PROEDUC4" localSheetId="14">#REF!</definedName>
    <definedName name="PROEDUC4">#REF!</definedName>
    <definedName name="PROFORESTAL" localSheetId="7">#REF!</definedName>
    <definedName name="PROFORESTAL" localSheetId="8">#REF!</definedName>
    <definedName name="PROFORESTAL" localSheetId="9">#REF!</definedName>
    <definedName name="PROFORESTAL" localSheetId="10">#REF!</definedName>
    <definedName name="PROFORESTAL" localSheetId="11">#REF!</definedName>
    <definedName name="PROFORESTAL" localSheetId="12">#REF!</definedName>
    <definedName name="PROFORESTAL" localSheetId="13">#REF!</definedName>
    <definedName name="PROFORESTAL" localSheetId="14">#REF!</definedName>
    <definedName name="PROFORESTAL">#REF!</definedName>
    <definedName name="PROFORESTAL1" localSheetId="7">#REF!</definedName>
    <definedName name="PROFORESTAL1" localSheetId="8">#REF!</definedName>
    <definedName name="PROFORESTAL1" localSheetId="9">#REF!</definedName>
    <definedName name="PROFORESTAL1" localSheetId="10">#REF!</definedName>
    <definedName name="PROFORESTAL1" localSheetId="11">#REF!</definedName>
    <definedName name="PROFORESTAL1" localSheetId="12">#REF!</definedName>
    <definedName name="PROFORESTAL1" localSheetId="13">#REF!</definedName>
    <definedName name="PROFORESTAL1" localSheetId="14">#REF!</definedName>
    <definedName name="PROFORESTAL1">#REF!</definedName>
    <definedName name="PROFORESTAL3" localSheetId="7">#REF!</definedName>
    <definedName name="PROFORESTAL3" localSheetId="8">#REF!</definedName>
    <definedName name="PROFORESTAL3" localSheetId="9">#REF!</definedName>
    <definedName name="PROFORESTAL3" localSheetId="10">#REF!</definedName>
    <definedName name="PROFORESTAL3" localSheetId="11">#REF!</definedName>
    <definedName name="PROFORESTAL3" localSheetId="12">#REF!</definedName>
    <definedName name="PROFORESTAL3" localSheetId="13">#REF!</definedName>
    <definedName name="PROFORESTAL3" localSheetId="14">#REF!</definedName>
    <definedName name="PROFORESTAL3">#REF!</definedName>
    <definedName name="PROFORESTAL4" localSheetId="7">#REF!</definedName>
    <definedName name="PROFORESTAL4" localSheetId="8">#REF!</definedName>
    <definedName name="PROFORESTAL4" localSheetId="9">#REF!</definedName>
    <definedName name="PROFORESTAL4" localSheetId="10">#REF!</definedName>
    <definedName name="PROFORESTAL4" localSheetId="11">#REF!</definedName>
    <definedName name="PROFORESTAL4" localSheetId="12">#REF!</definedName>
    <definedName name="PROFORESTAL4" localSheetId="13">#REF!</definedName>
    <definedName name="PROFORESTAL4" localSheetId="14">#REF!</definedName>
    <definedName name="PROFORESTAL4">#REF!</definedName>
    <definedName name="PROINFRA" localSheetId="7">#REF!</definedName>
    <definedName name="PROINFRA" localSheetId="8">#REF!</definedName>
    <definedName name="PROINFRA" localSheetId="9">#REF!</definedName>
    <definedName name="PROINFRA" localSheetId="10">#REF!</definedName>
    <definedName name="PROINFRA" localSheetId="11">#REF!</definedName>
    <definedName name="PROINFRA" localSheetId="12">#REF!</definedName>
    <definedName name="PROINFRA" localSheetId="13">#REF!</definedName>
    <definedName name="PROINFRA" localSheetId="14">#REF!</definedName>
    <definedName name="PROINFRA">#REF!</definedName>
    <definedName name="PROINFRA1" localSheetId="7">#REF!</definedName>
    <definedName name="PROINFRA1" localSheetId="8">#REF!</definedName>
    <definedName name="PROINFRA1" localSheetId="9">#REF!</definedName>
    <definedName name="PROINFRA1" localSheetId="10">#REF!</definedName>
    <definedName name="PROINFRA1" localSheetId="11">#REF!</definedName>
    <definedName name="PROINFRA1" localSheetId="12">#REF!</definedName>
    <definedName name="PROINFRA1" localSheetId="13">#REF!</definedName>
    <definedName name="PROINFRA1" localSheetId="14">#REF!</definedName>
    <definedName name="PROINFRA1">#REF!</definedName>
    <definedName name="PROINFRA3" localSheetId="7">#REF!</definedName>
    <definedName name="PROINFRA3" localSheetId="8">#REF!</definedName>
    <definedName name="PROINFRA3" localSheetId="9">#REF!</definedName>
    <definedName name="PROINFRA3" localSheetId="10">#REF!</definedName>
    <definedName name="PROINFRA3" localSheetId="11">#REF!</definedName>
    <definedName name="PROINFRA3" localSheetId="12">#REF!</definedName>
    <definedName name="PROINFRA3" localSheetId="13">#REF!</definedName>
    <definedName name="PROINFRA3" localSheetId="14">#REF!</definedName>
    <definedName name="PROINFRA3">#REF!</definedName>
    <definedName name="PROINFRA4" localSheetId="7">#REF!</definedName>
    <definedName name="PROINFRA4" localSheetId="8">#REF!</definedName>
    <definedName name="PROINFRA4" localSheetId="9">#REF!</definedName>
    <definedName name="PROINFRA4" localSheetId="10">#REF!</definedName>
    <definedName name="PROINFRA4" localSheetId="11">#REF!</definedName>
    <definedName name="PROINFRA4" localSheetId="12">#REF!</definedName>
    <definedName name="PROINFRA4" localSheetId="13">#REF!</definedName>
    <definedName name="PROINFRA4" localSheetId="14">#REF!</definedName>
    <definedName name="PROINFRA4">#REF!</definedName>
    <definedName name="PROPYMES" localSheetId="7">#REF!</definedName>
    <definedName name="PROPYMES" localSheetId="8">#REF!</definedName>
    <definedName name="PROPYMES" localSheetId="9">#REF!</definedName>
    <definedName name="PROPYMES" localSheetId="10">#REF!</definedName>
    <definedName name="PROPYMES" localSheetId="11">#REF!</definedName>
    <definedName name="PROPYMES" localSheetId="12">#REF!</definedName>
    <definedName name="PROPYMES" localSheetId="13">#REF!</definedName>
    <definedName name="PROPYMES" localSheetId="14">#REF!</definedName>
    <definedName name="PROPYMES">#REF!</definedName>
    <definedName name="PROPYMES1" localSheetId="7">#REF!</definedName>
    <definedName name="PROPYMES1" localSheetId="8">#REF!</definedName>
    <definedName name="PROPYMES1" localSheetId="9">#REF!</definedName>
    <definedName name="PROPYMES1" localSheetId="10">#REF!</definedName>
    <definedName name="PROPYMES1" localSheetId="11">#REF!</definedName>
    <definedName name="PROPYMES1" localSheetId="12">#REF!</definedName>
    <definedName name="PROPYMES1" localSheetId="13">#REF!</definedName>
    <definedName name="PROPYMES1" localSheetId="14">#REF!</definedName>
    <definedName name="PROPYMES1">#REF!</definedName>
    <definedName name="PROPYMES3" localSheetId="7">#REF!</definedName>
    <definedName name="PROPYMES3" localSheetId="8">#REF!</definedName>
    <definedName name="PROPYMES3" localSheetId="9">#REF!</definedName>
    <definedName name="PROPYMES3" localSheetId="10">#REF!</definedName>
    <definedName name="PROPYMES3" localSheetId="11">#REF!</definedName>
    <definedName name="PROPYMES3" localSheetId="12">#REF!</definedName>
    <definedName name="PROPYMES3" localSheetId="13">#REF!</definedName>
    <definedName name="PROPYMES3" localSheetId="14">#REF!</definedName>
    <definedName name="PROPYMES3">#REF!</definedName>
    <definedName name="PROPYMES4" localSheetId="7">#REF!</definedName>
    <definedName name="PROPYMES4" localSheetId="8">#REF!</definedName>
    <definedName name="PROPYMES4" localSheetId="9">#REF!</definedName>
    <definedName name="PROPYMES4" localSheetId="10">#REF!</definedName>
    <definedName name="PROPYMES4" localSheetId="11">#REF!</definedName>
    <definedName name="PROPYMES4" localSheetId="12">#REF!</definedName>
    <definedName name="PROPYMES4" localSheetId="13">#REF!</definedName>
    <definedName name="PROPYMES4" localSheetId="14">#REF!</definedName>
    <definedName name="PROPYMES4">#REF!</definedName>
    <definedName name="PRORREGADIO" localSheetId="7">#REF!</definedName>
    <definedName name="PRORREGADIO" localSheetId="8">#REF!</definedName>
    <definedName name="PRORREGADIO" localSheetId="9">#REF!</definedName>
    <definedName name="PRORREGADIO" localSheetId="10">#REF!</definedName>
    <definedName name="PRORREGADIO" localSheetId="11">#REF!</definedName>
    <definedName name="PRORREGADIO" localSheetId="12">#REF!</definedName>
    <definedName name="PRORREGADIO" localSheetId="13">#REF!</definedName>
    <definedName name="PRORREGADIO" localSheetId="14">#REF!</definedName>
    <definedName name="PRORREGADIO">#REF!</definedName>
    <definedName name="PRORREGADIO1" localSheetId="7">#REF!</definedName>
    <definedName name="PRORREGADIO1" localSheetId="8">#REF!</definedName>
    <definedName name="PRORREGADIO1" localSheetId="9">#REF!</definedName>
    <definedName name="PRORREGADIO1" localSheetId="10">#REF!</definedName>
    <definedName name="PRORREGADIO1" localSheetId="11">#REF!</definedName>
    <definedName name="PRORREGADIO1" localSheetId="12">#REF!</definedName>
    <definedName name="PRORREGADIO1" localSheetId="13">#REF!</definedName>
    <definedName name="PRORREGADIO1" localSheetId="14">#REF!</definedName>
    <definedName name="PRORREGADIO1">#REF!</definedName>
    <definedName name="PRORREGADIO3" localSheetId="7">#REF!</definedName>
    <definedName name="PRORREGADIO3" localSheetId="8">#REF!</definedName>
    <definedName name="PRORREGADIO3" localSheetId="9">#REF!</definedName>
    <definedName name="PRORREGADIO3" localSheetId="10">#REF!</definedName>
    <definedName name="PRORREGADIO3" localSheetId="11">#REF!</definedName>
    <definedName name="PRORREGADIO3" localSheetId="12">#REF!</definedName>
    <definedName name="PRORREGADIO3" localSheetId="13">#REF!</definedName>
    <definedName name="PRORREGADIO3" localSheetId="14">#REF!</definedName>
    <definedName name="PRORREGADIO3">#REF!</definedName>
    <definedName name="PRORREGADIO4" localSheetId="7">#REF!</definedName>
    <definedName name="PRORREGADIO4" localSheetId="8">#REF!</definedName>
    <definedName name="PRORREGADIO4" localSheetId="9">#REF!</definedName>
    <definedName name="PRORREGADIO4" localSheetId="10">#REF!</definedName>
    <definedName name="PRORREGADIO4" localSheetId="11">#REF!</definedName>
    <definedName name="PRORREGADIO4" localSheetId="12">#REF!</definedName>
    <definedName name="PRORREGADIO4" localSheetId="13">#REF!</definedName>
    <definedName name="PRORREGADIO4" localSheetId="14">#REF!</definedName>
    <definedName name="PRORREGADIO4">#REF!</definedName>
    <definedName name="Prueba" localSheetId="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7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8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9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10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11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12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13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localSheetId="1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rueba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PTOIRALA" localSheetId="4">#REF!</definedName>
    <definedName name="PTOIRALA" localSheetId="7">#REF!</definedName>
    <definedName name="PTOIRALA" localSheetId="8">#REF!</definedName>
    <definedName name="PTOIRALA" localSheetId="9">#REF!</definedName>
    <definedName name="PTOIRALA" localSheetId="10">#REF!</definedName>
    <definedName name="PTOIRALA" localSheetId="11">#REF!</definedName>
    <definedName name="PTOIRALA" localSheetId="12">#REF!</definedName>
    <definedName name="PTOIRALA" localSheetId="13">#REF!</definedName>
    <definedName name="PTOIRALA" localSheetId="14">#REF!</definedName>
    <definedName name="PTOIRALA" localSheetId="6">#REF!</definedName>
    <definedName name="PTOIRALA">#REF!</definedName>
    <definedName name="pwoé" localSheetId="4">#REF!</definedName>
    <definedName name="pwoé" localSheetId="7">#REF!</definedName>
    <definedName name="pwoé" localSheetId="8">#REF!</definedName>
    <definedName name="pwoé" localSheetId="9">#REF!</definedName>
    <definedName name="pwoé" localSheetId="10">#REF!</definedName>
    <definedName name="pwoé" localSheetId="11">#REF!</definedName>
    <definedName name="pwoé" localSheetId="12">#REF!</definedName>
    <definedName name="pwoé" localSheetId="13">#REF!</definedName>
    <definedName name="pwoé" localSheetId="14">#REF!</definedName>
    <definedName name="pwoé" localSheetId="6">#REF!</definedName>
    <definedName name="pwoé">#REF!</definedName>
    <definedName name="q" localSheetId="4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6">#REF!</definedName>
    <definedName name="q">#REF!</definedName>
    <definedName name="qq" localSheetId="4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6">#REF!</definedName>
    <definedName name="qq">#REF!</definedName>
    <definedName name="qqq" localSheetId="4">#REF!</definedName>
    <definedName name="qqq" localSheetId="7">#REF!</definedName>
    <definedName name="qqq" localSheetId="8">#REF!</definedName>
    <definedName name="qqq" localSheetId="9">#REF!</definedName>
    <definedName name="qqq" localSheetId="10">#REF!</definedName>
    <definedName name="qqq" localSheetId="11">#REF!</definedName>
    <definedName name="qqq" localSheetId="12">#REF!</definedName>
    <definedName name="qqq" localSheetId="13">#REF!</definedName>
    <definedName name="qqq" localSheetId="14">#REF!</definedName>
    <definedName name="qqq" localSheetId="6">#REF!</definedName>
    <definedName name="qqq">#REF!</definedName>
    <definedName name="qw" localSheetId="4">#REF!</definedName>
    <definedName name="qw" localSheetId="7">#REF!</definedName>
    <definedName name="qw" localSheetId="8">#REF!</definedName>
    <definedName name="qw" localSheetId="9">#REF!</definedName>
    <definedName name="qw" localSheetId="10">#REF!</definedName>
    <definedName name="qw" localSheetId="11">#REF!</definedName>
    <definedName name="qw" localSheetId="12">#REF!</definedName>
    <definedName name="qw" localSheetId="13">#REF!</definedName>
    <definedName name="qw" localSheetId="14">#REF!</definedName>
    <definedName name="qw" localSheetId="6">#REF!</definedName>
    <definedName name="qw">#REF!</definedName>
    <definedName name="Rango_MAteriales" localSheetId="4">#REF!</definedName>
    <definedName name="Rango_MAteriales" localSheetId="7">#REF!</definedName>
    <definedName name="Rango_MAteriales" localSheetId="8">#REF!</definedName>
    <definedName name="Rango_MAteriales" localSheetId="9">#REF!</definedName>
    <definedName name="Rango_MAteriales" localSheetId="10">#REF!</definedName>
    <definedName name="Rango_MAteriales" localSheetId="11">#REF!</definedName>
    <definedName name="Rango_MAteriales" localSheetId="12">#REF!</definedName>
    <definedName name="Rango_MAteriales" localSheetId="13">#REF!</definedName>
    <definedName name="Rango_MAteriales" localSheetId="14">#REF!</definedName>
    <definedName name="Rango_MAteriales" localSheetId="6">#REF!</definedName>
    <definedName name="Rango_MAteriales">#REF!</definedName>
    <definedName name="REAL" localSheetId="4">#REF!</definedName>
    <definedName name="REAL" localSheetId="7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AL" localSheetId="14">#REF!</definedName>
    <definedName name="REAL" localSheetId="6">#REF!</definedName>
    <definedName name="REAL">#REF!</definedName>
    <definedName name="reaterro" localSheetId="4">#REF!</definedName>
    <definedName name="reaterro" localSheetId="7">#REF!</definedName>
    <definedName name="reaterro" localSheetId="8">#REF!</definedName>
    <definedName name="reaterro" localSheetId="9">#REF!</definedName>
    <definedName name="reaterro" localSheetId="10">#REF!</definedName>
    <definedName name="reaterro" localSheetId="11">#REF!</definedName>
    <definedName name="reaterro" localSheetId="12">#REF!</definedName>
    <definedName name="reaterro" localSheetId="13">#REF!</definedName>
    <definedName name="reaterro" localSheetId="14">#REF!</definedName>
    <definedName name="reaterro" localSheetId="6">#REF!</definedName>
    <definedName name="reaterro">#REF!</definedName>
    <definedName name="RENEGOCIACION_SECTOR_AGRICOLA" localSheetId="7">#REF!</definedName>
    <definedName name="RENEGOCIACION_SECTOR_AGRICOLA" localSheetId="8">#REF!</definedName>
    <definedName name="RENEGOCIACION_SECTOR_AGRICOLA" localSheetId="9">#REF!</definedName>
    <definedName name="RENEGOCIACION_SECTOR_AGRICOLA" localSheetId="10">#REF!</definedName>
    <definedName name="RENEGOCIACION_SECTOR_AGRICOLA" localSheetId="11">#REF!</definedName>
    <definedName name="RENEGOCIACION_SECTOR_AGRICOLA" localSheetId="12">#REF!</definedName>
    <definedName name="RENEGOCIACION_SECTOR_AGRICOLA" localSheetId="13">#REF!</definedName>
    <definedName name="RENEGOCIACION_SECTOR_AGRICOLA" localSheetId="14">#REF!</definedName>
    <definedName name="RENEGOCIACION_SECTOR_AGRICOLA">#REF!</definedName>
    <definedName name="resi" localSheetId="4">#REF!</definedName>
    <definedName name="resi" localSheetId="7">#REF!</definedName>
    <definedName name="resi" localSheetId="8">#REF!</definedName>
    <definedName name="resi" localSheetId="9">#REF!</definedName>
    <definedName name="resi" localSheetId="10">#REF!</definedName>
    <definedName name="resi" localSheetId="11">#REF!</definedName>
    <definedName name="resi" localSheetId="12">#REF!</definedName>
    <definedName name="resi" localSheetId="13">#REF!</definedName>
    <definedName name="resi" localSheetId="14">#REF!</definedName>
    <definedName name="resi" localSheetId="6">#REF!</definedName>
    <definedName name="resi">#REF!</definedName>
    <definedName name="RESP" localSheetId="4">#REF!</definedName>
    <definedName name="RESP" localSheetId="7">#REF!</definedName>
    <definedName name="RESP" localSheetId="8">#REF!</definedName>
    <definedName name="RESP" localSheetId="9">#REF!</definedName>
    <definedName name="RESP" localSheetId="10">#REF!</definedName>
    <definedName name="RESP" localSheetId="11">#REF!</definedName>
    <definedName name="RESP" localSheetId="12">#REF!</definedName>
    <definedName name="RESP" localSheetId="13">#REF!</definedName>
    <definedName name="RESP" localSheetId="14">#REF!</definedName>
    <definedName name="RESP" localSheetId="6">#REF!</definedName>
    <definedName name="RESP">#REF!</definedName>
    <definedName name="RETORNO" localSheetId="4">#REF!</definedName>
    <definedName name="RETORNO" localSheetId="7">#REF!</definedName>
    <definedName name="RETORNO" localSheetId="8">#REF!</definedName>
    <definedName name="RETORNO" localSheetId="9">#REF!</definedName>
    <definedName name="RETORNO" localSheetId="10">#REF!</definedName>
    <definedName name="RETORNO" localSheetId="11">#REF!</definedName>
    <definedName name="RETORNO" localSheetId="12">#REF!</definedName>
    <definedName name="RETORNO" localSheetId="13">#REF!</definedName>
    <definedName name="RETORNO" localSheetId="14">#REF!</definedName>
    <definedName name="RETORNO" localSheetId="6">#REF!</definedName>
    <definedName name="RETORNO">#REF!</definedName>
    <definedName name="rf" localSheetId="4" hidden="1">#REF!</definedName>
    <definedName name="rf" localSheetId="7" hidden="1">#REF!</definedName>
    <definedName name="rf" localSheetId="8" hidden="1">#REF!</definedName>
    <definedName name="rf" localSheetId="9" hidden="1">#REF!</definedName>
    <definedName name="rf" localSheetId="10" hidden="1">#REF!</definedName>
    <definedName name="rf" localSheetId="11" hidden="1">#REF!</definedName>
    <definedName name="rf" localSheetId="12" hidden="1">#REF!</definedName>
    <definedName name="rf" localSheetId="13" hidden="1">#REF!</definedName>
    <definedName name="rf" localSheetId="14" hidden="1">#REF!</definedName>
    <definedName name="rf" localSheetId="6" hidden="1">#REF!</definedName>
    <definedName name="rf" hidden="1">#REF!</definedName>
    <definedName name="rgw45g" localSheetId="4" hidden="1">#REF!</definedName>
    <definedName name="rgw45g" localSheetId="7" hidden="1">#REF!</definedName>
    <definedName name="rgw45g" localSheetId="8" hidden="1">#REF!</definedName>
    <definedName name="rgw45g" localSheetId="9" hidden="1">#REF!</definedName>
    <definedName name="rgw45g" localSheetId="10" hidden="1">#REF!</definedName>
    <definedName name="rgw45g" localSheetId="11" hidden="1">#REF!</definedName>
    <definedName name="rgw45g" localSheetId="12" hidden="1">#REF!</definedName>
    <definedName name="rgw45g" localSheetId="13" hidden="1">#REF!</definedName>
    <definedName name="rgw45g" localSheetId="14" hidden="1">#REF!</definedName>
    <definedName name="rgw45g" localSheetId="6" hidden="1">#REF!</definedName>
    <definedName name="rgw45g" hidden="1">#REF!</definedName>
    <definedName name="ripio" localSheetId="4">#REF!</definedName>
    <definedName name="ripio" localSheetId="7">#REF!</definedName>
    <definedName name="ripio" localSheetId="8">#REF!</definedName>
    <definedName name="ripio" localSheetId="9">#REF!</definedName>
    <definedName name="ripio" localSheetId="10">#REF!</definedName>
    <definedName name="ripio" localSheetId="11">#REF!</definedName>
    <definedName name="ripio" localSheetId="12">#REF!</definedName>
    <definedName name="ripio" localSheetId="13">#REF!</definedName>
    <definedName name="ripio" localSheetId="14">#REF!</definedName>
    <definedName name="ripio" localSheetId="6">#REF!</definedName>
    <definedName name="ripio">#REF!</definedName>
    <definedName name="ripiod" localSheetId="4">#REF!</definedName>
    <definedName name="ripiod" localSheetId="7">#REF!</definedName>
    <definedName name="ripiod" localSheetId="8">#REF!</definedName>
    <definedName name="ripiod" localSheetId="9">#REF!</definedName>
    <definedName name="ripiod" localSheetId="10">#REF!</definedName>
    <definedName name="ripiod" localSheetId="11">#REF!</definedName>
    <definedName name="ripiod" localSheetId="12">#REF!</definedName>
    <definedName name="ripiod" localSheetId="13">#REF!</definedName>
    <definedName name="ripiod" localSheetId="14">#REF!</definedName>
    <definedName name="ripiod" localSheetId="6">#REF!</definedName>
    <definedName name="ripiod">#REF!</definedName>
    <definedName name="ripiog" localSheetId="4">#REF!</definedName>
    <definedName name="ripiog" localSheetId="7">#REF!</definedName>
    <definedName name="ripiog" localSheetId="8">#REF!</definedName>
    <definedName name="ripiog" localSheetId="9">#REF!</definedName>
    <definedName name="ripiog" localSheetId="10">#REF!</definedName>
    <definedName name="ripiog" localSheetId="11">#REF!</definedName>
    <definedName name="ripiog" localSheetId="12">#REF!</definedName>
    <definedName name="ripiog" localSheetId="13">#REF!</definedName>
    <definedName name="ripiog" localSheetId="14">#REF!</definedName>
    <definedName name="ripiog" localSheetId="6">#REF!</definedName>
    <definedName name="ripiog">#REF!</definedName>
    <definedName name="rld" localSheetId="4">#REF!</definedName>
    <definedName name="rld" localSheetId="7">#REF!</definedName>
    <definedName name="rld" localSheetId="8">#REF!</definedName>
    <definedName name="rld" localSheetId="9">#REF!</definedName>
    <definedName name="rld" localSheetId="10">#REF!</definedName>
    <definedName name="rld" localSheetId="11">#REF!</definedName>
    <definedName name="rld" localSheetId="12">#REF!</definedName>
    <definedName name="rld" localSheetId="13">#REF!</definedName>
    <definedName name="rld" localSheetId="14">#REF!</definedName>
    <definedName name="rld" localSheetId="6">#REF!</definedName>
    <definedName name="rld">#REF!</definedName>
    <definedName name="rlg" localSheetId="4">#REF!</definedName>
    <definedName name="rlg" localSheetId="7">#REF!</definedName>
    <definedName name="rlg" localSheetId="8">#REF!</definedName>
    <definedName name="rlg" localSheetId="9">#REF!</definedName>
    <definedName name="rlg" localSheetId="10">#REF!</definedName>
    <definedName name="rlg" localSheetId="11">#REF!</definedName>
    <definedName name="rlg" localSheetId="12">#REF!</definedName>
    <definedName name="rlg" localSheetId="13">#REF!</definedName>
    <definedName name="rlg" localSheetId="14">#REF!</definedName>
    <definedName name="rlg" localSheetId="6">#REF!</definedName>
    <definedName name="rlg">#REF!</definedName>
    <definedName name="Rng_Aux" localSheetId="4">#REF!</definedName>
    <definedName name="Rng_Aux" localSheetId="7">#REF!</definedName>
    <definedName name="Rng_Aux" localSheetId="8">#REF!</definedName>
    <definedName name="Rng_Aux" localSheetId="9">#REF!</definedName>
    <definedName name="Rng_Aux" localSheetId="10">#REF!</definedName>
    <definedName name="Rng_Aux" localSheetId="11">#REF!</definedName>
    <definedName name="Rng_Aux" localSheetId="12">#REF!</definedName>
    <definedName name="Rng_Aux" localSheetId="13">#REF!</definedName>
    <definedName name="Rng_Aux" localSheetId="14">#REF!</definedName>
    <definedName name="Rng_Aux" localSheetId="6">#REF!</definedName>
    <definedName name="Rng_Aux">#REF!</definedName>
    <definedName name="ropa" localSheetId="4">#REF!</definedName>
    <definedName name="ropa" localSheetId="7">#REF!</definedName>
    <definedName name="ropa" localSheetId="8">#REF!</definedName>
    <definedName name="ropa" localSheetId="9">#REF!</definedName>
    <definedName name="ropa" localSheetId="10">#REF!</definedName>
    <definedName name="ropa" localSheetId="11">#REF!</definedName>
    <definedName name="ropa" localSheetId="12">#REF!</definedName>
    <definedName name="ropa" localSheetId="13">#REF!</definedName>
    <definedName name="ropa" localSheetId="14">#REF!</definedName>
    <definedName name="ropa" localSheetId="6">#REF!</definedName>
    <definedName name="ropa">#REF!</definedName>
    <definedName name="rr" localSheetId="4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 localSheetId="12">#REF!</definedName>
    <definedName name="rr" localSheetId="13">#REF!</definedName>
    <definedName name="rr" localSheetId="14">#REF!</definedName>
    <definedName name="rr" localSheetId="6">#REF!</definedName>
    <definedName name="rr">#REF!</definedName>
    <definedName name="RR_1" localSheetId="4">#REF!</definedName>
    <definedName name="RR_1" localSheetId="7">#REF!</definedName>
    <definedName name="RR_1" localSheetId="8">#REF!</definedName>
    <definedName name="RR_1" localSheetId="9">#REF!</definedName>
    <definedName name="RR_1" localSheetId="10">#REF!</definedName>
    <definedName name="RR_1" localSheetId="11">#REF!</definedName>
    <definedName name="RR_1" localSheetId="12">#REF!</definedName>
    <definedName name="RR_1" localSheetId="13">#REF!</definedName>
    <definedName name="RR_1" localSheetId="14">#REF!</definedName>
    <definedName name="RR_1" localSheetId="6">#REF!</definedName>
    <definedName name="RR_1">#REF!</definedName>
    <definedName name="rre" localSheetId="4" hidden="1">#REF!</definedName>
    <definedName name="rre" localSheetId="7" hidden="1">#REF!</definedName>
    <definedName name="rre" localSheetId="8" hidden="1">#REF!</definedName>
    <definedName name="rre" localSheetId="9" hidden="1">#REF!</definedName>
    <definedName name="rre" localSheetId="10" hidden="1">#REF!</definedName>
    <definedName name="rre" localSheetId="11" hidden="1">#REF!</definedName>
    <definedName name="rre" localSheetId="12" hidden="1">#REF!</definedName>
    <definedName name="rre" localSheetId="13" hidden="1">#REF!</definedName>
    <definedName name="rre" localSheetId="14" hidden="1">#REF!</definedName>
    <definedName name="rre" localSheetId="6" hidden="1">#REF!</definedName>
    <definedName name="rre" hidden="1">#REF!</definedName>
    <definedName name="rrrr" localSheetId="7" hidden="1">{#N/A,#N/A,FALSE,"PROYECTO";#N/A,#N/A,FALSE,"REAL"}</definedName>
    <definedName name="rrrr" localSheetId="8" hidden="1">{#N/A,#N/A,FALSE,"PROYECTO";#N/A,#N/A,FALSE,"REAL"}</definedName>
    <definedName name="rrrr" localSheetId="9" hidden="1">{#N/A,#N/A,FALSE,"PROYECTO";#N/A,#N/A,FALSE,"REAL"}</definedName>
    <definedName name="rrrr" localSheetId="10" hidden="1">{#N/A,#N/A,FALSE,"PROYECTO";#N/A,#N/A,FALSE,"REAL"}</definedName>
    <definedName name="rrrr" localSheetId="11" hidden="1">{#N/A,#N/A,FALSE,"PROYECTO";#N/A,#N/A,FALSE,"REAL"}</definedName>
    <definedName name="rrrr" localSheetId="12" hidden="1">{#N/A,#N/A,FALSE,"PROYECTO";#N/A,#N/A,FALSE,"REAL"}</definedName>
    <definedName name="rrrr" localSheetId="13" hidden="1">{#N/A,#N/A,FALSE,"PROYECTO";#N/A,#N/A,FALSE,"REAL"}</definedName>
    <definedName name="rrrr" localSheetId="14" hidden="1">{#N/A,#N/A,FALSE,"PROYECTO";#N/A,#N/A,FALSE,"REAL"}</definedName>
    <definedName name="rrrr" hidden="1">{#N/A,#N/A,FALSE,"PROYECTO";#N/A,#N/A,FALSE,"REAL"}</definedName>
    <definedName name="rrrrrrr" localSheetId="4">#REF!</definedName>
    <definedName name="rrrrrrr" localSheetId="7">#REF!</definedName>
    <definedName name="rrrrrrr" localSheetId="8">#REF!</definedName>
    <definedName name="rrrrrrr" localSheetId="9">#REF!</definedName>
    <definedName name="rrrrrrr" localSheetId="10">#REF!</definedName>
    <definedName name="rrrrrrr" localSheetId="11">#REF!</definedName>
    <definedName name="rrrrrrr" localSheetId="12">#REF!</definedName>
    <definedName name="rrrrrrr" localSheetId="13">#REF!</definedName>
    <definedName name="rrrrrrr" localSheetId="14">#REF!</definedName>
    <definedName name="rrrrrrr" localSheetId="6">#REF!</definedName>
    <definedName name="rrrrrrr">#REF!</definedName>
    <definedName name="rt" localSheetId="4" hidden="1">#REF!</definedName>
    <definedName name="rt" localSheetId="7" hidden="1">#REF!</definedName>
    <definedName name="rt" localSheetId="8" hidden="1">#REF!</definedName>
    <definedName name="rt" localSheetId="9" hidden="1">#REF!</definedName>
    <definedName name="rt" localSheetId="10" hidden="1">#REF!</definedName>
    <definedName name="rt" localSheetId="11" hidden="1">#REF!</definedName>
    <definedName name="rt" localSheetId="12" hidden="1">#REF!</definedName>
    <definedName name="rt" localSheetId="13" hidden="1">#REF!</definedName>
    <definedName name="rt" localSheetId="14" hidden="1">#REF!</definedName>
    <definedName name="rt" localSheetId="6" hidden="1">#REF!</definedName>
    <definedName name="rt" hidden="1">#REF!</definedName>
    <definedName name="rthrt" localSheetId="4" hidden="1">#REF!</definedName>
    <definedName name="rthrt" localSheetId="7" hidden="1">#REF!</definedName>
    <definedName name="rthrt" localSheetId="8" hidden="1">#REF!</definedName>
    <definedName name="rthrt" localSheetId="9" hidden="1">#REF!</definedName>
    <definedName name="rthrt" localSheetId="10" hidden="1">#REF!</definedName>
    <definedName name="rthrt" localSheetId="11" hidden="1">#REF!</definedName>
    <definedName name="rthrt" localSheetId="12" hidden="1">#REF!</definedName>
    <definedName name="rthrt" localSheetId="13" hidden="1">#REF!</definedName>
    <definedName name="rthrt" localSheetId="14" hidden="1">#REF!</definedName>
    <definedName name="rthrt" localSheetId="6" hidden="1">#REF!</definedName>
    <definedName name="rthrt" hidden="1">#REF!</definedName>
    <definedName name="RTO" localSheetId="4">#REF!</definedName>
    <definedName name="RTO" localSheetId="7">#REF!</definedName>
    <definedName name="RTO" localSheetId="8">#REF!</definedName>
    <definedName name="RTO" localSheetId="9">#REF!</definedName>
    <definedName name="RTO" localSheetId="10">#REF!</definedName>
    <definedName name="RTO" localSheetId="11">#REF!</definedName>
    <definedName name="RTO" localSheetId="12">#REF!</definedName>
    <definedName name="RTO" localSheetId="13">#REF!</definedName>
    <definedName name="RTO" localSheetId="14">#REF!</definedName>
    <definedName name="RTO" localSheetId="6">#REF!</definedName>
    <definedName name="RTO">#REF!</definedName>
    <definedName name="rtyu" localSheetId="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7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8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9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10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11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12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13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localSheetId="1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tyu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rubros" localSheetId="4">#REF!</definedName>
    <definedName name="rubros" localSheetId="7">#REF!</definedName>
    <definedName name="rubros" localSheetId="8">#REF!</definedName>
    <definedName name="rubros" localSheetId="9">#REF!</definedName>
    <definedName name="rubros" localSheetId="10">#REF!</definedName>
    <definedName name="rubros" localSheetId="11">#REF!</definedName>
    <definedName name="rubros" localSheetId="12">#REF!</definedName>
    <definedName name="rubros" localSheetId="13">#REF!</definedName>
    <definedName name="rubros" localSheetId="14">#REF!</definedName>
    <definedName name="rubros" localSheetId="6">#REF!</definedName>
    <definedName name="rubros">#REF!</definedName>
    <definedName name="s" localSheetId="4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6">#REF!</definedName>
    <definedName name="s">#REF!</definedName>
    <definedName name="SANIGNACIO" localSheetId="4">#REF!</definedName>
    <definedName name="SANIGNACIO" localSheetId="7">#REF!</definedName>
    <definedName name="SANIGNACIO" localSheetId="8">#REF!</definedName>
    <definedName name="SANIGNACIO" localSheetId="9">#REF!</definedName>
    <definedName name="SANIGNACIO" localSheetId="10">#REF!</definedName>
    <definedName name="SANIGNACIO" localSheetId="11">#REF!</definedName>
    <definedName name="SANIGNACIO" localSheetId="12">#REF!</definedName>
    <definedName name="SANIGNACIO" localSheetId="13">#REF!</definedName>
    <definedName name="SANIGNACIO" localSheetId="14">#REF!</definedName>
    <definedName name="SANIGNACIO" localSheetId="6">#REF!</definedName>
    <definedName name="SANIGNACIO">#REF!</definedName>
    <definedName name="sanit" localSheetId="4">#REF!</definedName>
    <definedName name="sanit" localSheetId="7">#REF!</definedName>
    <definedName name="sanit" localSheetId="8">#REF!</definedName>
    <definedName name="sanit" localSheetId="9">#REF!</definedName>
    <definedName name="sanit" localSheetId="10">#REF!</definedName>
    <definedName name="sanit" localSheetId="11">#REF!</definedName>
    <definedName name="sanit" localSheetId="12">#REF!</definedName>
    <definedName name="sanit" localSheetId="13">#REF!</definedName>
    <definedName name="sanit" localSheetId="14">#REF!</definedName>
    <definedName name="sanit" localSheetId="6">#REF!</definedName>
    <definedName name="sanit">#REF!</definedName>
    <definedName name="SANPEDRO" localSheetId="4">#REF!</definedName>
    <definedName name="SANPEDRO" localSheetId="7">#REF!</definedName>
    <definedName name="SANPEDRO" localSheetId="8">#REF!</definedName>
    <definedName name="SANPEDRO" localSheetId="9">#REF!</definedName>
    <definedName name="SANPEDRO" localSheetId="10">#REF!</definedName>
    <definedName name="SANPEDRO" localSheetId="11">#REF!</definedName>
    <definedName name="SANPEDRO" localSheetId="12">#REF!</definedName>
    <definedName name="SANPEDRO" localSheetId="13">#REF!</definedName>
    <definedName name="SANPEDRO" localSheetId="14">#REF!</definedName>
    <definedName name="SANPEDRO" localSheetId="6">#REF!</definedName>
    <definedName name="SANPEDRO">#REF!</definedName>
    <definedName name="sc" localSheetId="4">#REF!</definedName>
    <definedName name="sc" localSheetId="7">#REF!</definedName>
    <definedName name="sc" localSheetId="8">#REF!</definedName>
    <definedName name="sc" localSheetId="9">#REF!</definedName>
    <definedName name="sc" localSheetId="10">#REF!</definedName>
    <definedName name="sc" localSheetId="11">#REF!</definedName>
    <definedName name="sc" localSheetId="12">#REF!</definedName>
    <definedName name="sc" localSheetId="13">#REF!</definedName>
    <definedName name="sc" localSheetId="14">#REF!</definedName>
    <definedName name="sc" localSheetId="6">#REF!</definedName>
    <definedName name="sc">#REF!</definedName>
    <definedName name="sd" localSheetId="4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1">#REF!</definedName>
    <definedName name="sd" localSheetId="12">#REF!</definedName>
    <definedName name="sd" localSheetId="13">#REF!</definedName>
    <definedName name="sd" localSheetId="14">#REF!</definedName>
    <definedName name="sd" localSheetId="6">#REF!</definedName>
    <definedName name="sd">#REF!</definedName>
    <definedName name="sdf" localSheetId="4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7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8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9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10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11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12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13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localSheetId="14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SDFASD" localSheetId="4">#REF!</definedName>
    <definedName name="SDFASD" localSheetId="7">#REF!</definedName>
    <definedName name="SDFASD" localSheetId="8">#REF!</definedName>
    <definedName name="SDFASD" localSheetId="9">#REF!</definedName>
    <definedName name="SDFASD" localSheetId="10">#REF!</definedName>
    <definedName name="SDFASD" localSheetId="11">#REF!</definedName>
    <definedName name="SDFASD" localSheetId="12">#REF!</definedName>
    <definedName name="SDFASD" localSheetId="13">#REF!</definedName>
    <definedName name="SDFASD" localSheetId="14">#REF!</definedName>
    <definedName name="SDFASD" localSheetId="6">#REF!</definedName>
    <definedName name="SDFASD">#REF!</definedName>
    <definedName name="sdfs" localSheetId="4">#REF!</definedName>
    <definedName name="sdfs" localSheetId="7">#REF!</definedName>
    <definedName name="sdfs" localSheetId="8">#REF!</definedName>
    <definedName name="sdfs" localSheetId="9">#REF!</definedName>
    <definedName name="sdfs" localSheetId="10">#REF!</definedName>
    <definedName name="sdfs" localSheetId="11">#REF!</definedName>
    <definedName name="sdfs" localSheetId="12">#REF!</definedName>
    <definedName name="sdfs" localSheetId="13">#REF!</definedName>
    <definedName name="sdfs" localSheetId="14">#REF!</definedName>
    <definedName name="sdfs" localSheetId="6">#REF!</definedName>
    <definedName name="sdfs">#REF!</definedName>
    <definedName name="sdqa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dqa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Sector" localSheetId="7">#REF!</definedName>
    <definedName name="Sector" localSheetId="8">#REF!</definedName>
    <definedName name="Sector" localSheetId="9">#REF!</definedName>
    <definedName name="Sector" localSheetId="10">#REF!</definedName>
    <definedName name="Sector" localSheetId="11">#REF!</definedName>
    <definedName name="Sector" localSheetId="12">#REF!</definedName>
    <definedName name="Sector" localSheetId="13">#REF!</definedName>
    <definedName name="Sector" localSheetId="14">#REF!</definedName>
    <definedName name="Sector">#REF!</definedName>
    <definedName name="seg" localSheetId="4">#REF!</definedName>
    <definedName name="seg" localSheetId="7">#REF!</definedName>
    <definedName name="seg" localSheetId="8">#REF!</definedName>
    <definedName name="seg" localSheetId="9">#REF!</definedName>
    <definedName name="seg" localSheetId="10">#REF!</definedName>
    <definedName name="seg" localSheetId="11">#REF!</definedName>
    <definedName name="seg" localSheetId="12">#REF!</definedName>
    <definedName name="seg" localSheetId="13">#REF!</definedName>
    <definedName name="seg" localSheetId="14">#REF!</definedName>
    <definedName name="seg" localSheetId="6">#REF!</definedName>
    <definedName name="seg">#REF!</definedName>
    <definedName name="Seguro" localSheetId="4">#REF!</definedName>
    <definedName name="Seguro" localSheetId="7">#REF!</definedName>
    <definedName name="Seguro" localSheetId="8">#REF!</definedName>
    <definedName name="Seguro" localSheetId="9">#REF!</definedName>
    <definedName name="Seguro" localSheetId="10">#REF!</definedName>
    <definedName name="Seguro" localSheetId="11">#REF!</definedName>
    <definedName name="Seguro" localSheetId="12">#REF!</definedName>
    <definedName name="Seguro" localSheetId="13">#REF!</definedName>
    <definedName name="Seguro" localSheetId="14">#REF!</definedName>
    <definedName name="Seguro" localSheetId="6">#REF!</definedName>
    <definedName name="Seguro">#REF!</definedName>
    <definedName name="SEÑAL" localSheetId="4">#REF!</definedName>
    <definedName name="SEÑAL" localSheetId="7">#REF!</definedName>
    <definedName name="SEÑAL" localSheetId="8">#REF!</definedName>
    <definedName name="SEÑAL" localSheetId="9">#REF!</definedName>
    <definedName name="SEÑAL" localSheetId="10">#REF!</definedName>
    <definedName name="SEÑAL" localSheetId="11">#REF!</definedName>
    <definedName name="SEÑAL" localSheetId="12">#REF!</definedName>
    <definedName name="SEÑAL" localSheetId="13">#REF!</definedName>
    <definedName name="SEÑAL" localSheetId="14">#REF!</definedName>
    <definedName name="SEÑAL" localSheetId="6">#REF!</definedName>
    <definedName name="SEÑAL">#REF!</definedName>
    <definedName name="señaliz" localSheetId="4">#REF!</definedName>
    <definedName name="señaliz" localSheetId="7">#REF!</definedName>
    <definedName name="señaliz" localSheetId="8">#REF!</definedName>
    <definedName name="señaliz" localSheetId="9">#REF!</definedName>
    <definedName name="señaliz" localSheetId="10">#REF!</definedName>
    <definedName name="señaliz" localSheetId="11">#REF!</definedName>
    <definedName name="señaliz" localSheetId="12">#REF!</definedName>
    <definedName name="señaliz" localSheetId="13">#REF!</definedName>
    <definedName name="señaliz" localSheetId="14">#REF!</definedName>
    <definedName name="señaliz" localSheetId="6">#REF!</definedName>
    <definedName name="señaliz">#REF!</definedName>
    <definedName name="Serv" localSheetId="4">#REF!</definedName>
    <definedName name="Serv" localSheetId="7">#REF!</definedName>
    <definedName name="Serv" localSheetId="8">#REF!</definedName>
    <definedName name="Serv" localSheetId="9">#REF!</definedName>
    <definedName name="Serv" localSheetId="10">#REF!</definedName>
    <definedName name="Serv" localSheetId="11">#REF!</definedName>
    <definedName name="Serv" localSheetId="12">#REF!</definedName>
    <definedName name="Serv" localSheetId="13">#REF!</definedName>
    <definedName name="Serv" localSheetId="14">#REF!</definedName>
    <definedName name="Serv" localSheetId="6">#REF!</definedName>
    <definedName name="Serv">#REF!</definedName>
    <definedName name="SHARED_FORMULA_0_40_0_40_1" localSheetId="4">#REF!+10</definedName>
    <definedName name="SHARED_FORMULA_0_40_0_40_1" localSheetId="7">#REF!+10</definedName>
    <definedName name="SHARED_FORMULA_0_40_0_40_1" localSheetId="8">#REF!+10</definedName>
    <definedName name="SHARED_FORMULA_0_40_0_40_1" localSheetId="9">#REF!+10</definedName>
    <definedName name="SHARED_FORMULA_0_40_0_40_1" localSheetId="10">#REF!+10</definedName>
    <definedName name="SHARED_FORMULA_0_40_0_40_1" localSheetId="11">#REF!+10</definedName>
    <definedName name="SHARED_FORMULA_0_40_0_40_1" localSheetId="12">#REF!+10</definedName>
    <definedName name="SHARED_FORMULA_0_40_0_40_1" localSheetId="13">#REF!+10</definedName>
    <definedName name="SHARED_FORMULA_0_40_0_40_1" localSheetId="14">#REF!+10</definedName>
    <definedName name="SHARED_FORMULA_0_40_0_40_1" localSheetId="6">#REF!+10</definedName>
    <definedName name="SHARED_FORMULA_0_40_0_40_1">#REF!+10</definedName>
    <definedName name="SHARED_FORMULA_0_72_0_72_1" localSheetId="4">#REF!+10</definedName>
    <definedName name="SHARED_FORMULA_0_72_0_72_1" localSheetId="7">#REF!+10</definedName>
    <definedName name="SHARED_FORMULA_0_72_0_72_1" localSheetId="8">#REF!+10</definedName>
    <definedName name="SHARED_FORMULA_0_72_0_72_1" localSheetId="9">#REF!+10</definedName>
    <definedName name="SHARED_FORMULA_0_72_0_72_1" localSheetId="10">#REF!+10</definedName>
    <definedName name="SHARED_FORMULA_0_72_0_72_1" localSheetId="11">#REF!+10</definedName>
    <definedName name="SHARED_FORMULA_0_72_0_72_1" localSheetId="12">#REF!+10</definedName>
    <definedName name="SHARED_FORMULA_0_72_0_72_1" localSheetId="13">#REF!+10</definedName>
    <definedName name="SHARED_FORMULA_0_72_0_72_1" localSheetId="14">#REF!+10</definedName>
    <definedName name="SHARED_FORMULA_0_72_0_72_1" localSheetId="6">#REF!+10</definedName>
    <definedName name="SHARED_FORMULA_0_72_0_72_1">#REF!+10</definedName>
    <definedName name="SHARED_FORMULA_0_8_0_8_1" localSheetId="4">#REF!+10</definedName>
    <definedName name="SHARED_FORMULA_0_8_0_8_1" localSheetId="7">#REF!+10</definedName>
    <definedName name="SHARED_FORMULA_0_8_0_8_1" localSheetId="8">#REF!+10</definedName>
    <definedName name="SHARED_FORMULA_0_8_0_8_1" localSheetId="9">#REF!+10</definedName>
    <definedName name="SHARED_FORMULA_0_8_0_8_1" localSheetId="10">#REF!+10</definedName>
    <definedName name="SHARED_FORMULA_0_8_0_8_1" localSheetId="11">#REF!+10</definedName>
    <definedName name="SHARED_FORMULA_0_8_0_8_1" localSheetId="12">#REF!+10</definedName>
    <definedName name="SHARED_FORMULA_0_8_0_8_1" localSheetId="13">#REF!+10</definedName>
    <definedName name="SHARED_FORMULA_0_8_0_8_1" localSheetId="14">#REF!+10</definedName>
    <definedName name="SHARED_FORMULA_0_8_0_8_1" localSheetId="6">#REF!+10</definedName>
    <definedName name="SHARED_FORMULA_0_8_0_8_1">#REF!+10</definedName>
    <definedName name="SHARED_FORMULA_5_64_5_64_0" localSheetId="4">SUM(#REF!*#REF!)</definedName>
    <definedName name="SHARED_FORMULA_5_64_5_64_0" localSheetId="7">SUM(#REF!*#REF!)</definedName>
    <definedName name="SHARED_FORMULA_5_64_5_64_0" localSheetId="8">SUM(#REF!*#REF!)</definedName>
    <definedName name="SHARED_FORMULA_5_64_5_64_0" localSheetId="9">SUM(#REF!*#REF!)</definedName>
    <definedName name="SHARED_FORMULA_5_64_5_64_0" localSheetId="10">SUM(#REF!*#REF!)</definedName>
    <definedName name="SHARED_FORMULA_5_64_5_64_0" localSheetId="11">SUM(#REF!*#REF!)</definedName>
    <definedName name="SHARED_FORMULA_5_64_5_64_0" localSheetId="12">SUM(#REF!*#REF!)</definedName>
    <definedName name="SHARED_FORMULA_5_64_5_64_0" localSheetId="13">SUM(#REF!*#REF!)</definedName>
    <definedName name="SHARED_FORMULA_5_64_5_64_0" localSheetId="14">SUM(#REF!*#REF!)</definedName>
    <definedName name="SHARED_FORMULA_5_64_5_64_0" localSheetId="6">SUM(#REF!*#REF!)</definedName>
    <definedName name="SHARED_FORMULA_5_64_5_64_0">SUM(#REF!*#REF!)</definedName>
    <definedName name="SHARED_FORMULA_5_80_5_80_0" localSheetId="4">SUM(#REF!*#REF!)</definedName>
    <definedName name="SHARED_FORMULA_5_80_5_80_0" localSheetId="7">SUM(#REF!*#REF!)</definedName>
    <definedName name="SHARED_FORMULA_5_80_5_80_0" localSheetId="8">SUM(#REF!*#REF!)</definedName>
    <definedName name="SHARED_FORMULA_5_80_5_80_0" localSheetId="9">SUM(#REF!*#REF!)</definedName>
    <definedName name="SHARED_FORMULA_5_80_5_80_0" localSheetId="10">SUM(#REF!*#REF!)</definedName>
    <definedName name="SHARED_FORMULA_5_80_5_80_0" localSheetId="11">SUM(#REF!*#REF!)</definedName>
    <definedName name="SHARED_FORMULA_5_80_5_80_0" localSheetId="12">SUM(#REF!*#REF!)</definedName>
    <definedName name="SHARED_FORMULA_5_80_5_80_0" localSheetId="13">SUM(#REF!*#REF!)</definedName>
    <definedName name="SHARED_FORMULA_5_80_5_80_0" localSheetId="14">SUM(#REF!*#REF!)</definedName>
    <definedName name="SHARED_FORMULA_5_80_5_80_0" localSheetId="6">SUM(#REF!*#REF!)</definedName>
    <definedName name="SHARED_FORMULA_5_80_5_80_0">SUM(#REF!*#REF!)</definedName>
    <definedName name="SHARED_FORMULA_5_91_5_91_0" localSheetId="4">#REF!*#REF!</definedName>
    <definedName name="SHARED_FORMULA_5_91_5_91_0" localSheetId="7">#REF!*#REF!</definedName>
    <definedName name="SHARED_FORMULA_5_91_5_91_0" localSheetId="8">#REF!*#REF!</definedName>
    <definedName name="SHARED_FORMULA_5_91_5_91_0" localSheetId="9">#REF!*#REF!</definedName>
    <definedName name="SHARED_FORMULA_5_91_5_91_0" localSheetId="10">#REF!*#REF!</definedName>
    <definedName name="SHARED_FORMULA_5_91_5_91_0" localSheetId="11">#REF!*#REF!</definedName>
    <definedName name="SHARED_FORMULA_5_91_5_91_0" localSheetId="12">#REF!*#REF!</definedName>
    <definedName name="SHARED_FORMULA_5_91_5_91_0" localSheetId="13">#REF!*#REF!</definedName>
    <definedName name="SHARED_FORMULA_5_91_5_91_0" localSheetId="14">#REF!*#REF!</definedName>
    <definedName name="SHARED_FORMULA_5_91_5_91_0" localSheetId="6">#REF!*#REF!</definedName>
    <definedName name="SHARED_FORMULA_5_91_5_91_0">#REF!*#REF!</definedName>
    <definedName name="SI" localSheetId="4">#REF!</definedName>
    <definedName name="SI" localSheetId="7">#REF!</definedName>
    <definedName name="SI" localSheetId="8">#REF!</definedName>
    <definedName name="SI" localSheetId="9">#REF!</definedName>
    <definedName name="SI" localSheetId="10">#REF!</definedName>
    <definedName name="SI" localSheetId="11">#REF!</definedName>
    <definedName name="SI" localSheetId="12">#REF!</definedName>
    <definedName name="SI" localSheetId="13">#REF!</definedName>
    <definedName name="SI" localSheetId="14">#REF!</definedName>
    <definedName name="SI" localSheetId="6">#REF!</definedName>
    <definedName name="SI">#REF!</definedName>
    <definedName name="srgf" localSheetId="4" hidden="1">#REF!</definedName>
    <definedName name="srgf" localSheetId="7" hidden="1">#REF!</definedName>
    <definedName name="srgf" localSheetId="8" hidden="1">#REF!</definedName>
    <definedName name="srgf" localSheetId="9" hidden="1">#REF!</definedName>
    <definedName name="srgf" localSheetId="10" hidden="1">#REF!</definedName>
    <definedName name="srgf" localSheetId="11" hidden="1">#REF!</definedName>
    <definedName name="srgf" localSheetId="12" hidden="1">#REF!</definedName>
    <definedName name="srgf" localSheetId="13" hidden="1">#REF!</definedName>
    <definedName name="srgf" localSheetId="14" hidden="1">#REF!</definedName>
    <definedName name="srgf" localSheetId="6" hidden="1">#REF!</definedName>
    <definedName name="srgf" hidden="1">#REF!</definedName>
    <definedName name="srghrs" localSheetId="4" hidden="1">#REF!</definedName>
    <definedName name="srghrs" localSheetId="7" hidden="1">#REF!</definedName>
    <definedName name="srghrs" localSheetId="8" hidden="1">#REF!</definedName>
    <definedName name="srghrs" localSheetId="9" hidden="1">#REF!</definedName>
    <definedName name="srghrs" localSheetId="10" hidden="1">#REF!</definedName>
    <definedName name="srghrs" localSheetId="11" hidden="1">#REF!</definedName>
    <definedName name="srghrs" localSheetId="12" hidden="1">#REF!</definedName>
    <definedName name="srghrs" localSheetId="13" hidden="1">#REF!</definedName>
    <definedName name="srghrs" localSheetId="14" hidden="1">#REF!</definedName>
    <definedName name="srghrs" localSheetId="6" hidden="1">#REF!</definedName>
    <definedName name="srghrs" hidden="1">#REF!</definedName>
    <definedName name="SS" localSheetId="4">#REF!</definedName>
    <definedName name="SS" localSheetId="7">#REF!</definedName>
    <definedName name="SS" localSheetId="8">#REF!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4">#REF!</definedName>
    <definedName name="SS" localSheetId="6">#REF!</definedName>
    <definedName name="SS">#REF!</definedName>
    <definedName name="SSS" localSheetId="4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6">#REF!</definedName>
    <definedName name="SSS">#REF!</definedName>
    <definedName name="SubTot1Adicionales" localSheetId="4">SUM(#REF!,#REF!,#REF!,#REF!,#REF!,#REF!,#REF!,#REF!,#REF!,#REF!,#REF!,#REF!,#REF!,#REF!,#REF!,#REF!,#REF!,#REF!,#REF!,#REF!)</definedName>
    <definedName name="SubTot1Adicionales" localSheetId="7">SUM(#REF!,#REF!,#REF!,#REF!,#REF!,#REF!,#REF!,#REF!,#REF!,#REF!,#REF!,#REF!,#REF!,#REF!,#REF!,#REF!,#REF!,#REF!,#REF!,#REF!)</definedName>
    <definedName name="SubTot1Adicionales" localSheetId="8">SUM(#REF!,#REF!,#REF!,#REF!,#REF!,#REF!,#REF!,#REF!,#REF!,#REF!,#REF!,#REF!,#REF!,#REF!,#REF!,#REF!,#REF!,#REF!,#REF!,#REF!)</definedName>
    <definedName name="SubTot1Adicionales" localSheetId="9">SUM(#REF!,#REF!,#REF!,#REF!,#REF!,#REF!,#REF!,#REF!,#REF!,#REF!,#REF!,#REF!,#REF!,#REF!,#REF!,#REF!,#REF!,#REF!,#REF!,#REF!)</definedName>
    <definedName name="SubTot1Adicionales" localSheetId="10">SUM(#REF!,#REF!,#REF!,#REF!,#REF!,#REF!,#REF!,#REF!,#REF!,#REF!,#REF!,#REF!,#REF!,#REF!,#REF!,#REF!,#REF!,#REF!,#REF!,#REF!)</definedName>
    <definedName name="SubTot1Adicionales" localSheetId="11">SUM(#REF!,#REF!,#REF!,#REF!,#REF!,#REF!,#REF!,#REF!,#REF!,#REF!,#REF!,#REF!,#REF!,#REF!,#REF!,#REF!,#REF!,#REF!,#REF!,#REF!)</definedName>
    <definedName name="SubTot1Adicionales" localSheetId="12">SUM(#REF!,#REF!,#REF!,#REF!,#REF!,#REF!,#REF!,#REF!,#REF!,#REF!,#REF!,#REF!,#REF!,#REF!,#REF!,#REF!,#REF!,#REF!,#REF!,#REF!)</definedName>
    <definedName name="SubTot1Adicionales" localSheetId="13">SUM(#REF!,#REF!,#REF!,#REF!,#REF!,#REF!,#REF!,#REF!,#REF!,#REF!,#REF!,#REF!,#REF!,#REF!,#REF!,#REF!,#REF!,#REF!,#REF!,#REF!)</definedName>
    <definedName name="SubTot1Adicionales" localSheetId="14">SUM(#REF!,#REF!,#REF!,#REF!,#REF!,#REF!,#REF!,#REF!,#REF!,#REF!,#REF!,#REF!,#REF!,#REF!,#REF!,#REF!,#REF!,#REF!,#REF!,#REF!)</definedName>
    <definedName name="SubTot1Adicionales" localSheetId="6">SUM(#REF!,#REF!,#REF!,#REF!,#REF!,#REF!,#REF!,#REF!,#REF!,#REF!,#REF!,#REF!,#REF!,#REF!,#REF!,#REF!,#REF!,#REF!,#REF!,#REF!)</definedName>
    <definedName name="SubTot1Adicionales">SUM(#REF!,#REF!,#REF!,#REF!,#REF!,#REF!,#REF!,#REF!,#REF!,#REF!,#REF!,#REF!,#REF!,#REF!,#REF!,#REF!,#REF!,#REF!,#REF!,#REF!)</definedName>
    <definedName name="SubTot2GtosAdicionales" localSheetId="4">SUM(#REF!,#REF!,#REF!,#REF!,#REF!,#REF!,#REF!,#REF!)</definedName>
    <definedName name="SubTot2GtosAdicionales" localSheetId="7">SUM(#REF!,#REF!,#REF!,#REF!,#REF!,#REF!,#REF!,#REF!)</definedName>
    <definedName name="SubTot2GtosAdicionales" localSheetId="8">SUM(#REF!,#REF!,#REF!,#REF!,#REF!,#REF!,#REF!,#REF!)</definedName>
    <definedName name="SubTot2GtosAdicionales" localSheetId="9">SUM(#REF!,#REF!,#REF!,#REF!,#REF!,#REF!,#REF!,#REF!)</definedName>
    <definedName name="SubTot2GtosAdicionales" localSheetId="10">SUM(#REF!,#REF!,#REF!,#REF!,#REF!,#REF!,#REF!,#REF!)</definedName>
    <definedName name="SubTot2GtosAdicionales" localSheetId="11">SUM(#REF!,#REF!,#REF!,#REF!,#REF!,#REF!,#REF!,#REF!)</definedName>
    <definedName name="SubTot2GtosAdicionales" localSheetId="12">SUM(#REF!,#REF!,#REF!,#REF!,#REF!,#REF!,#REF!,#REF!)</definedName>
    <definedName name="SubTot2GtosAdicionales" localSheetId="13">SUM(#REF!,#REF!,#REF!,#REF!,#REF!,#REF!,#REF!,#REF!)</definedName>
    <definedName name="SubTot2GtosAdicionales" localSheetId="14">SUM(#REF!,#REF!,#REF!,#REF!,#REF!,#REF!,#REF!,#REF!)</definedName>
    <definedName name="SubTot2GtosAdicionales" localSheetId="6">SUM(#REF!,#REF!,#REF!,#REF!,#REF!,#REF!,#REF!,#REF!)</definedName>
    <definedName name="SubTot2GtosAdicionales">SUM(#REF!,#REF!,#REF!,#REF!,#REF!,#REF!,#REF!,#REF!)</definedName>
    <definedName name="suelo" localSheetId="4">#REF!</definedName>
    <definedName name="suelo" localSheetId="7">#REF!</definedName>
    <definedName name="suelo" localSheetId="8">#REF!</definedName>
    <definedName name="suelo" localSheetId="9">#REF!</definedName>
    <definedName name="suelo" localSheetId="10">#REF!</definedName>
    <definedName name="suelo" localSheetId="11">#REF!</definedName>
    <definedName name="suelo" localSheetId="12">#REF!</definedName>
    <definedName name="suelo" localSheetId="13">#REF!</definedName>
    <definedName name="suelo" localSheetId="14">#REF!</definedName>
    <definedName name="suelo" localSheetId="6">#REF!</definedName>
    <definedName name="suelo">#REF!</definedName>
    <definedName name="SUELO_P" localSheetId="4">#REF!</definedName>
    <definedName name="SUELO_P" localSheetId="7">#REF!</definedName>
    <definedName name="SUELO_P" localSheetId="8">#REF!</definedName>
    <definedName name="SUELO_P" localSheetId="9">#REF!</definedName>
    <definedName name="SUELO_P" localSheetId="10">#REF!</definedName>
    <definedName name="SUELO_P" localSheetId="11">#REF!</definedName>
    <definedName name="SUELO_P" localSheetId="12">#REF!</definedName>
    <definedName name="SUELO_P" localSheetId="13">#REF!</definedName>
    <definedName name="SUELO_P" localSheetId="14">#REF!</definedName>
    <definedName name="SUELO_P" localSheetId="6">#REF!</definedName>
    <definedName name="SUELO_P">#REF!</definedName>
    <definedName name="suma" localSheetId="4">#REF!</definedName>
    <definedName name="suma" localSheetId="7">#REF!</definedName>
    <definedName name="suma" localSheetId="8">#REF!</definedName>
    <definedName name="suma" localSheetId="9">#REF!</definedName>
    <definedName name="suma" localSheetId="10">#REF!</definedName>
    <definedName name="suma" localSheetId="11">#REF!</definedName>
    <definedName name="suma" localSheetId="12">#REF!</definedName>
    <definedName name="suma" localSheetId="13">#REF!</definedName>
    <definedName name="suma" localSheetId="14">#REF!</definedName>
    <definedName name="suma" localSheetId="6">#REF!</definedName>
    <definedName name="suma">#REF!</definedName>
    <definedName name="SumaTotalM2Comercios" localSheetId="4">SUM(#REF!,#REF!,#REF!,#REF!,#REF!,#REF!,#REF!,#REF!)</definedName>
    <definedName name="SumaTotalM2Comercios" localSheetId="7">SUM(#REF!,#REF!,#REF!,#REF!,#REF!,#REF!,#REF!,#REF!)</definedName>
    <definedName name="SumaTotalM2Comercios" localSheetId="8">SUM(#REF!,#REF!,#REF!,#REF!,#REF!,#REF!,#REF!,#REF!)</definedName>
    <definedName name="SumaTotalM2Comercios" localSheetId="9">SUM(#REF!,#REF!,#REF!,#REF!,#REF!,#REF!,#REF!,#REF!)</definedName>
    <definedName name="SumaTotalM2Comercios" localSheetId="10">SUM(#REF!,#REF!,#REF!,#REF!,#REF!,#REF!,#REF!,#REF!)</definedName>
    <definedName name="SumaTotalM2Comercios" localSheetId="11">SUM(#REF!,#REF!,#REF!,#REF!,#REF!,#REF!,#REF!,#REF!)</definedName>
    <definedName name="SumaTotalM2Comercios" localSheetId="12">SUM(#REF!,#REF!,#REF!,#REF!,#REF!,#REF!,#REF!,#REF!)</definedName>
    <definedName name="SumaTotalM2Comercios" localSheetId="13">SUM(#REF!,#REF!,#REF!,#REF!,#REF!,#REF!,#REF!,#REF!)</definedName>
    <definedName name="SumaTotalM2Comercios" localSheetId="14">SUM(#REF!,#REF!,#REF!,#REF!,#REF!,#REF!,#REF!,#REF!)</definedName>
    <definedName name="SumaTotalM2Comercios" localSheetId="6">SUM(#REF!,#REF!,#REF!,#REF!,#REF!,#REF!,#REF!,#REF!)</definedName>
    <definedName name="SumaTotalM2Comercios">SUM(#REF!,#REF!,#REF!,#REF!,#REF!,#REF!,#REF!,#REF!)</definedName>
    <definedName name="super" localSheetId="4">#REF!</definedName>
    <definedName name="super" localSheetId="7">#REF!</definedName>
    <definedName name="super" localSheetId="8">#REF!</definedName>
    <definedName name="super" localSheetId="9">#REF!</definedName>
    <definedName name="super" localSheetId="10">#REF!</definedName>
    <definedName name="super" localSheetId="11">#REF!</definedName>
    <definedName name="super" localSheetId="12">#REF!</definedName>
    <definedName name="super" localSheetId="13">#REF!</definedName>
    <definedName name="super" localSheetId="14">#REF!</definedName>
    <definedName name="super" localSheetId="6">#REF!</definedName>
    <definedName name="super">#REF!</definedName>
    <definedName name="T" localSheetId="4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6">#REF!</definedName>
    <definedName name="T">#REF!</definedName>
    <definedName name="T_201" localSheetId="4">#REF!</definedName>
    <definedName name="T_201" localSheetId="7">#REF!</definedName>
    <definedName name="T_201" localSheetId="8">#REF!</definedName>
    <definedName name="T_201" localSheetId="9">#REF!</definedName>
    <definedName name="T_201" localSheetId="10">#REF!</definedName>
    <definedName name="T_201" localSheetId="11">#REF!</definedName>
    <definedName name="T_201" localSheetId="12">#REF!</definedName>
    <definedName name="T_201" localSheetId="13">#REF!</definedName>
    <definedName name="T_201" localSheetId="14">#REF!</definedName>
    <definedName name="T_201" localSheetId="6">#REF!</definedName>
    <definedName name="T_201">#REF!</definedName>
    <definedName name="T_202" localSheetId="4">#REF!</definedName>
    <definedName name="T_202" localSheetId="7">#REF!</definedName>
    <definedName name="T_202" localSheetId="8">#REF!</definedName>
    <definedName name="T_202" localSheetId="9">#REF!</definedName>
    <definedName name="T_202" localSheetId="10">#REF!</definedName>
    <definedName name="T_202" localSheetId="11">#REF!</definedName>
    <definedName name="T_202" localSheetId="12">#REF!</definedName>
    <definedName name="T_202" localSheetId="13">#REF!</definedName>
    <definedName name="T_202" localSheetId="14">#REF!</definedName>
    <definedName name="T_202" localSheetId="6">#REF!</definedName>
    <definedName name="T_202">#REF!</definedName>
    <definedName name="T_203" localSheetId="4">#REF!</definedName>
    <definedName name="T_203" localSheetId="7">#REF!</definedName>
    <definedName name="T_203" localSheetId="8">#REF!</definedName>
    <definedName name="T_203" localSheetId="9">#REF!</definedName>
    <definedName name="T_203" localSheetId="10">#REF!</definedName>
    <definedName name="T_203" localSheetId="11">#REF!</definedName>
    <definedName name="T_203" localSheetId="12">#REF!</definedName>
    <definedName name="T_203" localSheetId="13">#REF!</definedName>
    <definedName name="T_203" localSheetId="14">#REF!</definedName>
    <definedName name="T_203" localSheetId="6">#REF!</definedName>
    <definedName name="T_203">#REF!</definedName>
    <definedName name="T_203A" localSheetId="4">#REF!</definedName>
    <definedName name="T_203A" localSheetId="7">#REF!</definedName>
    <definedName name="T_203A" localSheetId="8">#REF!</definedName>
    <definedName name="T_203A" localSheetId="9">#REF!</definedName>
    <definedName name="T_203A" localSheetId="10">#REF!</definedName>
    <definedName name="T_203A" localSheetId="11">#REF!</definedName>
    <definedName name="T_203A" localSheetId="12">#REF!</definedName>
    <definedName name="T_203A" localSheetId="13">#REF!</definedName>
    <definedName name="T_203A" localSheetId="14">#REF!</definedName>
    <definedName name="T_203A" localSheetId="6">#REF!</definedName>
    <definedName name="T_203A">#REF!</definedName>
    <definedName name="T_203B" localSheetId="4">#REF!</definedName>
    <definedName name="T_203B" localSheetId="7">#REF!</definedName>
    <definedName name="T_203B" localSheetId="8">#REF!</definedName>
    <definedName name="T_203B" localSheetId="9">#REF!</definedName>
    <definedName name="T_203B" localSheetId="10">#REF!</definedName>
    <definedName name="T_203B" localSheetId="11">#REF!</definedName>
    <definedName name="T_203B" localSheetId="12">#REF!</definedName>
    <definedName name="T_203B" localSheetId="13">#REF!</definedName>
    <definedName name="T_203B" localSheetId="14">#REF!</definedName>
    <definedName name="T_203B" localSheetId="6">#REF!</definedName>
    <definedName name="T_203B">#REF!</definedName>
    <definedName name="T_203C" localSheetId="4">#REF!</definedName>
    <definedName name="T_203C" localSheetId="7">#REF!</definedName>
    <definedName name="T_203C" localSheetId="8">#REF!</definedName>
    <definedName name="T_203C" localSheetId="9">#REF!</definedName>
    <definedName name="T_203C" localSheetId="10">#REF!</definedName>
    <definedName name="T_203C" localSheetId="11">#REF!</definedName>
    <definedName name="T_203C" localSheetId="12">#REF!</definedName>
    <definedName name="T_203C" localSheetId="13">#REF!</definedName>
    <definedName name="T_203C" localSheetId="14">#REF!</definedName>
    <definedName name="T_203C" localSheetId="6">#REF!</definedName>
    <definedName name="T_203C">#REF!</definedName>
    <definedName name="T_203D" localSheetId="4">#REF!</definedName>
    <definedName name="T_203D" localSheetId="7">#REF!</definedName>
    <definedName name="T_203D" localSheetId="8">#REF!</definedName>
    <definedName name="T_203D" localSheetId="9">#REF!</definedName>
    <definedName name="T_203D" localSheetId="10">#REF!</definedName>
    <definedName name="T_203D" localSheetId="11">#REF!</definedName>
    <definedName name="T_203D" localSheetId="12">#REF!</definedName>
    <definedName name="T_203D" localSheetId="13">#REF!</definedName>
    <definedName name="T_203D" localSheetId="14">#REF!</definedName>
    <definedName name="T_203D" localSheetId="6">#REF!</definedName>
    <definedName name="T_203D">#REF!</definedName>
    <definedName name="T_203F" localSheetId="4">#REF!</definedName>
    <definedName name="T_203F" localSheetId="7">#REF!</definedName>
    <definedName name="T_203F" localSheetId="8">#REF!</definedName>
    <definedName name="T_203F" localSheetId="9">#REF!</definedName>
    <definedName name="T_203F" localSheetId="10">#REF!</definedName>
    <definedName name="T_203F" localSheetId="11">#REF!</definedName>
    <definedName name="T_203F" localSheetId="12">#REF!</definedName>
    <definedName name="T_203F" localSheetId="13">#REF!</definedName>
    <definedName name="T_203F" localSheetId="14">#REF!</definedName>
    <definedName name="T_203F" localSheetId="6">#REF!</definedName>
    <definedName name="T_203F">#REF!</definedName>
    <definedName name="T_303" localSheetId="4">#REF!</definedName>
    <definedName name="T_303" localSheetId="7">#REF!</definedName>
    <definedName name="T_303" localSheetId="8">#REF!</definedName>
    <definedName name="T_303" localSheetId="9">#REF!</definedName>
    <definedName name="T_303" localSheetId="10">#REF!</definedName>
    <definedName name="T_303" localSheetId="11">#REF!</definedName>
    <definedName name="T_303" localSheetId="12">#REF!</definedName>
    <definedName name="T_303" localSheetId="13">#REF!</definedName>
    <definedName name="T_303" localSheetId="14">#REF!</definedName>
    <definedName name="T_303" localSheetId="6">#REF!</definedName>
    <definedName name="T_303">#REF!</definedName>
    <definedName name="T_320" localSheetId="4">#REF!</definedName>
    <definedName name="T_320" localSheetId="7">#REF!</definedName>
    <definedName name="T_320" localSheetId="8">#REF!</definedName>
    <definedName name="T_320" localSheetId="9">#REF!</definedName>
    <definedName name="T_320" localSheetId="10">#REF!</definedName>
    <definedName name="T_320" localSheetId="11">#REF!</definedName>
    <definedName name="T_320" localSheetId="12">#REF!</definedName>
    <definedName name="T_320" localSheetId="13">#REF!</definedName>
    <definedName name="T_320" localSheetId="14">#REF!</definedName>
    <definedName name="T_320" localSheetId="6">#REF!</definedName>
    <definedName name="T_320">#REF!</definedName>
    <definedName name="T_320A" localSheetId="4">#REF!</definedName>
    <definedName name="T_320A" localSheetId="7">#REF!</definedName>
    <definedName name="T_320A" localSheetId="8">#REF!</definedName>
    <definedName name="T_320A" localSheetId="9">#REF!</definedName>
    <definedName name="T_320A" localSheetId="10">#REF!</definedName>
    <definedName name="T_320A" localSheetId="11">#REF!</definedName>
    <definedName name="T_320A" localSheetId="12">#REF!</definedName>
    <definedName name="T_320A" localSheetId="13">#REF!</definedName>
    <definedName name="T_320A" localSheetId="14">#REF!</definedName>
    <definedName name="T_320A" localSheetId="6">#REF!</definedName>
    <definedName name="T_320A">#REF!</definedName>
    <definedName name="T_321" localSheetId="4">#REF!</definedName>
    <definedName name="T_321" localSheetId="7">#REF!</definedName>
    <definedName name="T_321" localSheetId="8">#REF!</definedName>
    <definedName name="T_321" localSheetId="9">#REF!</definedName>
    <definedName name="T_321" localSheetId="10">#REF!</definedName>
    <definedName name="T_321" localSheetId="11">#REF!</definedName>
    <definedName name="T_321" localSheetId="12">#REF!</definedName>
    <definedName name="T_321" localSheetId="13">#REF!</definedName>
    <definedName name="T_321" localSheetId="14">#REF!</definedName>
    <definedName name="T_321" localSheetId="6">#REF!</definedName>
    <definedName name="T_321">#REF!</definedName>
    <definedName name="T_322" localSheetId="4">#REF!</definedName>
    <definedName name="T_322" localSheetId="7">#REF!</definedName>
    <definedName name="T_322" localSheetId="8">#REF!</definedName>
    <definedName name="T_322" localSheetId="9">#REF!</definedName>
    <definedName name="T_322" localSheetId="10">#REF!</definedName>
    <definedName name="T_322" localSheetId="11">#REF!</definedName>
    <definedName name="T_322" localSheetId="12">#REF!</definedName>
    <definedName name="T_322" localSheetId="13">#REF!</definedName>
    <definedName name="T_322" localSheetId="14">#REF!</definedName>
    <definedName name="T_322" localSheetId="6">#REF!</definedName>
    <definedName name="T_322">#REF!</definedName>
    <definedName name="T_323" localSheetId="4">#REF!</definedName>
    <definedName name="T_323" localSheetId="7">#REF!</definedName>
    <definedName name="T_323" localSheetId="8">#REF!</definedName>
    <definedName name="T_323" localSheetId="9">#REF!</definedName>
    <definedName name="T_323" localSheetId="10">#REF!</definedName>
    <definedName name="T_323" localSheetId="11">#REF!</definedName>
    <definedName name="T_323" localSheetId="12">#REF!</definedName>
    <definedName name="T_323" localSheetId="13">#REF!</definedName>
    <definedName name="T_323" localSheetId="14">#REF!</definedName>
    <definedName name="T_323" localSheetId="6">#REF!</definedName>
    <definedName name="T_323">#REF!</definedName>
    <definedName name="T_403A" localSheetId="4">#REF!</definedName>
    <definedName name="T_403A" localSheetId="7">#REF!</definedName>
    <definedName name="T_403A" localSheetId="8">#REF!</definedName>
    <definedName name="T_403A" localSheetId="9">#REF!</definedName>
    <definedName name="T_403A" localSheetId="10">#REF!</definedName>
    <definedName name="T_403A" localSheetId="11">#REF!</definedName>
    <definedName name="T_403A" localSheetId="12">#REF!</definedName>
    <definedName name="T_403A" localSheetId="13">#REF!</definedName>
    <definedName name="T_403A" localSheetId="14">#REF!</definedName>
    <definedName name="T_403A" localSheetId="6">#REF!</definedName>
    <definedName name="T_403A">#REF!</definedName>
    <definedName name="T_403B" localSheetId="4">#REF!</definedName>
    <definedName name="T_403B" localSheetId="7">#REF!</definedName>
    <definedName name="T_403B" localSheetId="8">#REF!</definedName>
    <definedName name="T_403B" localSheetId="9">#REF!</definedName>
    <definedName name="T_403B" localSheetId="10">#REF!</definedName>
    <definedName name="T_403B" localSheetId="11">#REF!</definedName>
    <definedName name="T_403B" localSheetId="12">#REF!</definedName>
    <definedName name="T_403B" localSheetId="13">#REF!</definedName>
    <definedName name="T_403B" localSheetId="14">#REF!</definedName>
    <definedName name="T_403B" localSheetId="6">#REF!</definedName>
    <definedName name="T_403B">#REF!</definedName>
    <definedName name="T_407" localSheetId="4">#REF!</definedName>
    <definedName name="T_407" localSheetId="7">#REF!</definedName>
    <definedName name="T_407" localSheetId="8">#REF!</definedName>
    <definedName name="T_407" localSheetId="9">#REF!</definedName>
    <definedName name="T_407" localSheetId="10">#REF!</definedName>
    <definedName name="T_407" localSheetId="11">#REF!</definedName>
    <definedName name="T_407" localSheetId="12">#REF!</definedName>
    <definedName name="T_407" localSheetId="13">#REF!</definedName>
    <definedName name="T_407" localSheetId="14">#REF!</definedName>
    <definedName name="T_407" localSheetId="6">#REF!</definedName>
    <definedName name="T_407">#REF!</definedName>
    <definedName name="T_408" localSheetId="4">#REF!</definedName>
    <definedName name="T_408" localSheetId="7">#REF!</definedName>
    <definedName name="T_408" localSheetId="8">#REF!</definedName>
    <definedName name="T_408" localSheetId="9">#REF!</definedName>
    <definedName name="T_408" localSheetId="10">#REF!</definedName>
    <definedName name="T_408" localSheetId="11">#REF!</definedName>
    <definedName name="T_408" localSheetId="12">#REF!</definedName>
    <definedName name="T_408" localSheetId="13">#REF!</definedName>
    <definedName name="T_408" localSheetId="14">#REF!</definedName>
    <definedName name="T_408" localSheetId="6">#REF!</definedName>
    <definedName name="T_408">#REF!</definedName>
    <definedName name="T_600A" localSheetId="4">#REF!</definedName>
    <definedName name="T_600A" localSheetId="7">#REF!</definedName>
    <definedName name="T_600A" localSheetId="8">#REF!</definedName>
    <definedName name="T_600A" localSheetId="9">#REF!</definedName>
    <definedName name="T_600A" localSheetId="10">#REF!</definedName>
    <definedName name="T_600A" localSheetId="11">#REF!</definedName>
    <definedName name="T_600A" localSheetId="12">#REF!</definedName>
    <definedName name="T_600A" localSheetId="13">#REF!</definedName>
    <definedName name="T_600A" localSheetId="14">#REF!</definedName>
    <definedName name="T_600A" localSheetId="6">#REF!</definedName>
    <definedName name="T_600A">#REF!</definedName>
    <definedName name="T_600B" localSheetId="4">#REF!</definedName>
    <definedName name="T_600B" localSheetId="7">#REF!</definedName>
    <definedName name="T_600B" localSheetId="8">#REF!</definedName>
    <definedName name="T_600B" localSheetId="9">#REF!</definedName>
    <definedName name="T_600B" localSheetId="10">#REF!</definedName>
    <definedName name="T_600B" localSheetId="11">#REF!</definedName>
    <definedName name="T_600B" localSheetId="12">#REF!</definedName>
    <definedName name="T_600B" localSheetId="13">#REF!</definedName>
    <definedName name="T_600B" localSheetId="14">#REF!</definedName>
    <definedName name="T_600B" localSheetId="6">#REF!</definedName>
    <definedName name="T_600B">#REF!</definedName>
    <definedName name="T_601_1" localSheetId="4">#REF!</definedName>
    <definedName name="T_601_1" localSheetId="7">#REF!</definedName>
    <definedName name="T_601_1" localSheetId="8">#REF!</definedName>
    <definedName name="T_601_1" localSheetId="9">#REF!</definedName>
    <definedName name="T_601_1" localSheetId="10">#REF!</definedName>
    <definedName name="T_601_1" localSheetId="11">#REF!</definedName>
    <definedName name="T_601_1" localSheetId="12">#REF!</definedName>
    <definedName name="T_601_1" localSheetId="13">#REF!</definedName>
    <definedName name="T_601_1" localSheetId="14">#REF!</definedName>
    <definedName name="T_601_1" localSheetId="6">#REF!</definedName>
    <definedName name="T_601_1">#REF!</definedName>
    <definedName name="T_601_2" localSheetId="4">#REF!</definedName>
    <definedName name="T_601_2" localSheetId="7">#REF!</definedName>
    <definedName name="T_601_2" localSheetId="8">#REF!</definedName>
    <definedName name="T_601_2" localSheetId="9">#REF!</definedName>
    <definedName name="T_601_2" localSheetId="10">#REF!</definedName>
    <definedName name="T_601_2" localSheetId="11">#REF!</definedName>
    <definedName name="T_601_2" localSheetId="12">#REF!</definedName>
    <definedName name="T_601_2" localSheetId="13">#REF!</definedName>
    <definedName name="T_601_2" localSheetId="14">#REF!</definedName>
    <definedName name="T_601_2" localSheetId="6">#REF!</definedName>
    <definedName name="T_601_2">#REF!</definedName>
    <definedName name="T_601_B" localSheetId="4">#REF!</definedName>
    <definedName name="T_601_B" localSheetId="7">#REF!</definedName>
    <definedName name="T_601_B" localSheetId="8">#REF!</definedName>
    <definedName name="T_601_B" localSheetId="9">#REF!</definedName>
    <definedName name="T_601_B" localSheetId="10">#REF!</definedName>
    <definedName name="T_601_B" localSheetId="11">#REF!</definedName>
    <definedName name="T_601_B" localSheetId="12">#REF!</definedName>
    <definedName name="T_601_B" localSheetId="13">#REF!</definedName>
    <definedName name="T_601_B" localSheetId="14">#REF!</definedName>
    <definedName name="T_601_B" localSheetId="6">#REF!</definedName>
    <definedName name="T_601_B">#REF!</definedName>
    <definedName name="T_602A" localSheetId="4">#REF!</definedName>
    <definedName name="T_602A" localSheetId="7">#REF!</definedName>
    <definedName name="T_602A" localSheetId="8">#REF!</definedName>
    <definedName name="T_602A" localSheetId="9">#REF!</definedName>
    <definedName name="T_602A" localSheetId="10">#REF!</definedName>
    <definedName name="T_602A" localSheetId="11">#REF!</definedName>
    <definedName name="T_602A" localSheetId="12">#REF!</definedName>
    <definedName name="T_602A" localSheetId="13">#REF!</definedName>
    <definedName name="T_602A" localSheetId="14">#REF!</definedName>
    <definedName name="T_602A" localSheetId="6">#REF!</definedName>
    <definedName name="T_602A">#REF!</definedName>
    <definedName name="T_602B" localSheetId="4">#REF!</definedName>
    <definedName name="T_602B" localSheetId="7">#REF!</definedName>
    <definedName name="T_602B" localSheetId="8">#REF!</definedName>
    <definedName name="T_602B" localSheetId="9">#REF!</definedName>
    <definedName name="T_602B" localSheetId="10">#REF!</definedName>
    <definedName name="T_602B" localSheetId="11">#REF!</definedName>
    <definedName name="T_602B" localSheetId="12">#REF!</definedName>
    <definedName name="T_602B" localSheetId="13">#REF!</definedName>
    <definedName name="T_602B" localSheetId="14">#REF!</definedName>
    <definedName name="T_602B" localSheetId="6">#REF!</definedName>
    <definedName name="T_602B">#REF!</definedName>
    <definedName name="T_603A12" localSheetId="4">#REF!</definedName>
    <definedName name="T_603A12" localSheetId="7">#REF!</definedName>
    <definedName name="T_603A12" localSheetId="8">#REF!</definedName>
    <definedName name="T_603A12" localSheetId="9">#REF!</definedName>
    <definedName name="T_603A12" localSheetId="10">#REF!</definedName>
    <definedName name="T_603A12" localSheetId="11">#REF!</definedName>
    <definedName name="T_603A12" localSheetId="12">#REF!</definedName>
    <definedName name="T_603A12" localSheetId="13">#REF!</definedName>
    <definedName name="T_603A12" localSheetId="14">#REF!</definedName>
    <definedName name="T_603A12" localSheetId="6">#REF!</definedName>
    <definedName name="T_603A12">#REF!</definedName>
    <definedName name="T_603A13" localSheetId="4">#REF!</definedName>
    <definedName name="T_603A13" localSheetId="7">#REF!</definedName>
    <definedName name="T_603A13" localSheetId="8">#REF!</definedName>
    <definedName name="T_603A13" localSheetId="9">#REF!</definedName>
    <definedName name="T_603A13" localSheetId="10">#REF!</definedName>
    <definedName name="T_603A13" localSheetId="11">#REF!</definedName>
    <definedName name="T_603A13" localSheetId="12">#REF!</definedName>
    <definedName name="T_603A13" localSheetId="13">#REF!</definedName>
    <definedName name="T_603A13" localSheetId="14">#REF!</definedName>
    <definedName name="T_603A13" localSheetId="6">#REF!</definedName>
    <definedName name="T_603A13">#REF!</definedName>
    <definedName name="T_603A14" localSheetId="4">#REF!</definedName>
    <definedName name="T_603A14" localSheetId="7">#REF!</definedName>
    <definedName name="T_603A14" localSheetId="8">#REF!</definedName>
    <definedName name="T_603A14" localSheetId="9">#REF!</definedName>
    <definedName name="T_603A14" localSheetId="10">#REF!</definedName>
    <definedName name="T_603A14" localSheetId="11">#REF!</definedName>
    <definedName name="T_603A14" localSheetId="12">#REF!</definedName>
    <definedName name="T_603A14" localSheetId="13">#REF!</definedName>
    <definedName name="T_603A14" localSheetId="14">#REF!</definedName>
    <definedName name="T_603A14" localSheetId="6">#REF!</definedName>
    <definedName name="T_603A14">#REF!</definedName>
    <definedName name="T_603A21" localSheetId="4">#REF!</definedName>
    <definedName name="T_603A21" localSheetId="7">#REF!</definedName>
    <definedName name="T_603A21" localSheetId="8">#REF!</definedName>
    <definedName name="T_603A21" localSheetId="9">#REF!</definedName>
    <definedName name="T_603A21" localSheetId="10">#REF!</definedName>
    <definedName name="T_603A21" localSheetId="11">#REF!</definedName>
    <definedName name="T_603A21" localSheetId="12">#REF!</definedName>
    <definedName name="T_603A21" localSheetId="13">#REF!</definedName>
    <definedName name="T_603A21" localSheetId="14">#REF!</definedName>
    <definedName name="T_603A21" localSheetId="6">#REF!</definedName>
    <definedName name="T_603A21">#REF!</definedName>
    <definedName name="T_603A22" localSheetId="4">#REF!</definedName>
    <definedName name="T_603A22" localSheetId="7">#REF!</definedName>
    <definedName name="T_603A22" localSheetId="8">#REF!</definedName>
    <definedName name="T_603A22" localSheetId="9">#REF!</definedName>
    <definedName name="T_603A22" localSheetId="10">#REF!</definedName>
    <definedName name="T_603A22" localSheetId="11">#REF!</definedName>
    <definedName name="T_603A22" localSheetId="12">#REF!</definedName>
    <definedName name="T_603A22" localSheetId="13">#REF!</definedName>
    <definedName name="T_603A22" localSheetId="14">#REF!</definedName>
    <definedName name="T_603A22" localSheetId="6">#REF!</definedName>
    <definedName name="T_603A22">#REF!</definedName>
    <definedName name="T_603A23" localSheetId="4">#REF!</definedName>
    <definedName name="T_603A23" localSheetId="7">#REF!</definedName>
    <definedName name="T_603A23" localSheetId="8">#REF!</definedName>
    <definedName name="T_603A23" localSheetId="9">#REF!</definedName>
    <definedName name="T_603A23" localSheetId="10">#REF!</definedName>
    <definedName name="T_603A23" localSheetId="11">#REF!</definedName>
    <definedName name="T_603A23" localSheetId="12">#REF!</definedName>
    <definedName name="T_603A23" localSheetId="13">#REF!</definedName>
    <definedName name="T_603A23" localSheetId="14">#REF!</definedName>
    <definedName name="T_603A23" localSheetId="6">#REF!</definedName>
    <definedName name="T_603A23">#REF!</definedName>
    <definedName name="T_603A31" localSheetId="4">#REF!</definedName>
    <definedName name="T_603A31" localSheetId="7">#REF!</definedName>
    <definedName name="T_603A31" localSheetId="8">#REF!</definedName>
    <definedName name="T_603A31" localSheetId="9">#REF!</definedName>
    <definedName name="T_603A31" localSheetId="10">#REF!</definedName>
    <definedName name="T_603A31" localSheetId="11">#REF!</definedName>
    <definedName name="T_603A31" localSheetId="12">#REF!</definedName>
    <definedName name="T_603A31" localSheetId="13">#REF!</definedName>
    <definedName name="T_603A31" localSheetId="14">#REF!</definedName>
    <definedName name="T_603A31" localSheetId="6">#REF!</definedName>
    <definedName name="T_603A31">#REF!</definedName>
    <definedName name="T_603A32" localSheetId="4">#REF!</definedName>
    <definedName name="T_603A32" localSheetId="7">#REF!</definedName>
    <definedName name="T_603A32" localSheetId="8">#REF!</definedName>
    <definedName name="T_603A32" localSheetId="9">#REF!</definedName>
    <definedName name="T_603A32" localSheetId="10">#REF!</definedName>
    <definedName name="T_603A32" localSheetId="11">#REF!</definedName>
    <definedName name="T_603A32" localSheetId="12">#REF!</definedName>
    <definedName name="T_603A32" localSheetId="13">#REF!</definedName>
    <definedName name="T_603A32" localSheetId="14">#REF!</definedName>
    <definedName name="T_603A32" localSheetId="6">#REF!</definedName>
    <definedName name="T_603A32">#REF!</definedName>
    <definedName name="T_603B12" localSheetId="4">#REF!</definedName>
    <definedName name="T_603B12" localSheetId="7">#REF!</definedName>
    <definedName name="T_603B12" localSheetId="8">#REF!</definedName>
    <definedName name="T_603B12" localSheetId="9">#REF!</definedName>
    <definedName name="T_603B12" localSheetId="10">#REF!</definedName>
    <definedName name="T_603B12" localSheetId="11">#REF!</definedName>
    <definedName name="T_603B12" localSheetId="12">#REF!</definedName>
    <definedName name="T_603B12" localSheetId="13">#REF!</definedName>
    <definedName name="T_603B12" localSheetId="14">#REF!</definedName>
    <definedName name="T_603B12" localSheetId="6">#REF!</definedName>
    <definedName name="T_603B12">#REF!</definedName>
    <definedName name="T_603B13" localSheetId="4">#REF!</definedName>
    <definedName name="T_603B13" localSheetId="7">#REF!</definedName>
    <definedName name="T_603B13" localSheetId="8">#REF!</definedName>
    <definedName name="T_603B13" localSheetId="9">#REF!</definedName>
    <definedName name="T_603B13" localSheetId="10">#REF!</definedName>
    <definedName name="T_603B13" localSheetId="11">#REF!</definedName>
    <definedName name="T_603B13" localSheetId="12">#REF!</definedName>
    <definedName name="T_603B13" localSheetId="13">#REF!</definedName>
    <definedName name="T_603B13" localSheetId="14">#REF!</definedName>
    <definedName name="T_603B13" localSheetId="6">#REF!</definedName>
    <definedName name="T_603B13">#REF!</definedName>
    <definedName name="T_603B14" localSheetId="4">#REF!</definedName>
    <definedName name="T_603B14" localSheetId="7">#REF!</definedName>
    <definedName name="T_603B14" localSheetId="8">#REF!</definedName>
    <definedName name="T_603B14" localSheetId="9">#REF!</definedName>
    <definedName name="T_603B14" localSheetId="10">#REF!</definedName>
    <definedName name="T_603B14" localSheetId="11">#REF!</definedName>
    <definedName name="T_603B14" localSheetId="12">#REF!</definedName>
    <definedName name="T_603B14" localSheetId="13">#REF!</definedName>
    <definedName name="T_603B14" localSheetId="14">#REF!</definedName>
    <definedName name="T_603B14" localSheetId="6">#REF!</definedName>
    <definedName name="T_603B14">#REF!</definedName>
    <definedName name="T_603B21" localSheetId="4">#REF!</definedName>
    <definedName name="T_603B21" localSheetId="7">#REF!</definedName>
    <definedName name="T_603B21" localSheetId="8">#REF!</definedName>
    <definedName name="T_603B21" localSheetId="9">#REF!</definedName>
    <definedName name="T_603B21" localSheetId="10">#REF!</definedName>
    <definedName name="T_603B21" localSheetId="11">#REF!</definedName>
    <definedName name="T_603B21" localSheetId="12">#REF!</definedName>
    <definedName name="T_603B21" localSheetId="13">#REF!</definedName>
    <definedName name="T_603B21" localSheetId="14">#REF!</definedName>
    <definedName name="T_603B21" localSheetId="6">#REF!</definedName>
    <definedName name="T_603B21">#REF!</definedName>
    <definedName name="T_603B22" localSheetId="4">#REF!</definedName>
    <definedName name="T_603B22" localSheetId="7">#REF!</definedName>
    <definedName name="T_603B22" localSheetId="8">#REF!</definedName>
    <definedName name="T_603B22" localSheetId="9">#REF!</definedName>
    <definedName name="T_603B22" localSheetId="10">#REF!</definedName>
    <definedName name="T_603B22" localSheetId="11">#REF!</definedName>
    <definedName name="T_603B22" localSheetId="12">#REF!</definedName>
    <definedName name="T_603B22" localSheetId="13">#REF!</definedName>
    <definedName name="T_603B22" localSheetId="14">#REF!</definedName>
    <definedName name="T_603B22" localSheetId="6">#REF!</definedName>
    <definedName name="T_603B22">#REF!</definedName>
    <definedName name="T_603B23" localSheetId="4">#REF!</definedName>
    <definedName name="T_603B23" localSheetId="7">#REF!</definedName>
    <definedName name="T_603B23" localSheetId="8">#REF!</definedName>
    <definedName name="T_603B23" localSheetId="9">#REF!</definedName>
    <definedName name="T_603B23" localSheetId="10">#REF!</definedName>
    <definedName name="T_603B23" localSheetId="11">#REF!</definedName>
    <definedName name="T_603B23" localSheetId="12">#REF!</definedName>
    <definedName name="T_603B23" localSheetId="13">#REF!</definedName>
    <definedName name="T_603B23" localSheetId="14">#REF!</definedName>
    <definedName name="T_603B23" localSheetId="6">#REF!</definedName>
    <definedName name="T_603B23">#REF!</definedName>
    <definedName name="T_603B24" localSheetId="4">#REF!</definedName>
    <definedName name="T_603B24" localSheetId="7">#REF!</definedName>
    <definedName name="T_603B24" localSheetId="8">#REF!</definedName>
    <definedName name="T_603B24" localSheetId="9">#REF!</definedName>
    <definedName name="T_603B24" localSheetId="10">#REF!</definedName>
    <definedName name="T_603B24" localSheetId="11">#REF!</definedName>
    <definedName name="T_603B24" localSheetId="12">#REF!</definedName>
    <definedName name="T_603B24" localSheetId="13">#REF!</definedName>
    <definedName name="T_603B24" localSheetId="14">#REF!</definedName>
    <definedName name="T_603B24" localSheetId="6">#REF!</definedName>
    <definedName name="T_603B24">#REF!</definedName>
    <definedName name="T_603B31" localSheetId="4">#REF!</definedName>
    <definedName name="T_603B31" localSheetId="7">#REF!</definedName>
    <definedName name="T_603B31" localSheetId="8">#REF!</definedName>
    <definedName name="T_603B31" localSheetId="9">#REF!</definedName>
    <definedName name="T_603B31" localSheetId="10">#REF!</definedName>
    <definedName name="T_603B31" localSheetId="11">#REF!</definedName>
    <definedName name="T_603B31" localSheetId="12">#REF!</definedName>
    <definedName name="T_603B31" localSheetId="13">#REF!</definedName>
    <definedName name="T_603B31" localSheetId="14">#REF!</definedName>
    <definedName name="T_603B31" localSheetId="6">#REF!</definedName>
    <definedName name="T_603B31">#REF!</definedName>
    <definedName name="T_603B33" localSheetId="4">#REF!</definedName>
    <definedName name="T_603B33" localSheetId="7">#REF!</definedName>
    <definedName name="T_603B33" localSheetId="8">#REF!</definedName>
    <definedName name="T_603B33" localSheetId="9">#REF!</definedName>
    <definedName name="T_603B33" localSheetId="10">#REF!</definedName>
    <definedName name="T_603B33" localSheetId="11">#REF!</definedName>
    <definedName name="T_603B33" localSheetId="12">#REF!</definedName>
    <definedName name="T_603B33" localSheetId="13">#REF!</definedName>
    <definedName name="T_603B33" localSheetId="14">#REF!</definedName>
    <definedName name="T_603B33" localSheetId="6">#REF!</definedName>
    <definedName name="T_603B33">#REF!</definedName>
    <definedName name="T_606" localSheetId="4">#REF!</definedName>
    <definedName name="T_606" localSheetId="7">#REF!</definedName>
    <definedName name="T_606" localSheetId="8">#REF!</definedName>
    <definedName name="T_606" localSheetId="9">#REF!</definedName>
    <definedName name="T_606" localSheetId="10">#REF!</definedName>
    <definedName name="T_606" localSheetId="11">#REF!</definedName>
    <definedName name="T_606" localSheetId="12">#REF!</definedName>
    <definedName name="T_606" localSheetId="13">#REF!</definedName>
    <definedName name="T_606" localSheetId="14">#REF!</definedName>
    <definedName name="T_606" localSheetId="6">#REF!</definedName>
    <definedName name="T_606">#REF!</definedName>
    <definedName name="T_607" localSheetId="4">#REF!</definedName>
    <definedName name="T_607" localSheetId="7">#REF!</definedName>
    <definedName name="T_607" localSheetId="8">#REF!</definedName>
    <definedName name="T_607" localSheetId="9">#REF!</definedName>
    <definedName name="T_607" localSheetId="10">#REF!</definedName>
    <definedName name="T_607" localSheetId="11">#REF!</definedName>
    <definedName name="T_607" localSheetId="12">#REF!</definedName>
    <definedName name="T_607" localSheetId="13">#REF!</definedName>
    <definedName name="T_607" localSheetId="14">#REF!</definedName>
    <definedName name="T_607" localSheetId="6">#REF!</definedName>
    <definedName name="T_607">#REF!</definedName>
    <definedName name="T_607A" localSheetId="4">#REF!</definedName>
    <definedName name="T_607A" localSheetId="7">#REF!</definedName>
    <definedName name="T_607A" localSheetId="8">#REF!</definedName>
    <definedName name="T_607A" localSheetId="9">#REF!</definedName>
    <definedName name="T_607A" localSheetId="10">#REF!</definedName>
    <definedName name="T_607A" localSheetId="11">#REF!</definedName>
    <definedName name="T_607A" localSheetId="12">#REF!</definedName>
    <definedName name="T_607A" localSheetId="13">#REF!</definedName>
    <definedName name="T_607A" localSheetId="14">#REF!</definedName>
    <definedName name="T_607A" localSheetId="6">#REF!</definedName>
    <definedName name="T_607A">#REF!</definedName>
    <definedName name="T_610" localSheetId="4">#REF!</definedName>
    <definedName name="T_610" localSheetId="7">#REF!</definedName>
    <definedName name="T_610" localSheetId="8">#REF!</definedName>
    <definedName name="T_610" localSheetId="9">#REF!</definedName>
    <definedName name="T_610" localSheetId="10">#REF!</definedName>
    <definedName name="T_610" localSheetId="11">#REF!</definedName>
    <definedName name="T_610" localSheetId="12">#REF!</definedName>
    <definedName name="T_610" localSheetId="13">#REF!</definedName>
    <definedName name="T_610" localSheetId="14">#REF!</definedName>
    <definedName name="T_610" localSheetId="6">#REF!</definedName>
    <definedName name="T_610">#REF!</definedName>
    <definedName name="T_618" localSheetId="4">#REF!</definedName>
    <definedName name="T_618" localSheetId="7">#REF!</definedName>
    <definedName name="T_618" localSheetId="8">#REF!</definedName>
    <definedName name="T_618" localSheetId="9">#REF!</definedName>
    <definedName name="T_618" localSheetId="10">#REF!</definedName>
    <definedName name="T_618" localSheetId="11">#REF!</definedName>
    <definedName name="T_618" localSheetId="12">#REF!</definedName>
    <definedName name="T_618" localSheetId="13">#REF!</definedName>
    <definedName name="T_618" localSheetId="14">#REF!</definedName>
    <definedName name="T_618" localSheetId="6">#REF!</definedName>
    <definedName name="T_618">#REF!</definedName>
    <definedName name="T_618A" localSheetId="4">#REF!</definedName>
    <definedName name="T_618A" localSheetId="7">#REF!</definedName>
    <definedName name="T_618A" localSheetId="8">#REF!</definedName>
    <definedName name="T_618A" localSheetId="9">#REF!</definedName>
    <definedName name="T_618A" localSheetId="10">#REF!</definedName>
    <definedName name="T_618A" localSheetId="11">#REF!</definedName>
    <definedName name="T_618A" localSheetId="12">#REF!</definedName>
    <definedName name="T_618A" localSheetId="13">#REF!</definedName>
    <definedName name="T_618A" localSheetId="14">#REF!</definedName>
    <definedName name="T_618A" localSheetId="6">#REF!</definedName>
    <definedName name="T_618A">#REF!</definedName>
    <definedName name="T4TA" localSheetId="4">#REF!</definedName>
    <definedName name="T4TA" localSheetId="7">#REF!</definedName>
    <definedName name="T4TA" localSheetId="8">#REF!</definedName>
    <definedName name="T4TA" localSheetId="9">#REF!</definedName>
    <definedName name="T4TA" localSheetId="10">#REF!</definedName>
    <definedName name="T4TA" localSheetId="11">#REF!</definedName>
    <definedName name="T4TA" localSheetId="12">#REF!</definedName>
    <definedName name="T4TA" localSheetId="13">#REF!</definedName>
    <definedName name="T4TA" localSheetId="14">#REF!</definedName>
    <definedName name="T4TA" localSheetId="6">#REF!</definedName>
    <definedName name="T4TA">#REF!</definedName>
    <definedName name="TA_RA" localSheetId="4">#REF!</definedName>
    <definedName name="TA_RA" localSheetId="7">#REF!</definedName>
    <definedName name="TA_RA" localSheetId="8">#REF!</definedName>
    <definedName name="TA_RA" localSheetId="9">#REF!</definedName>
    <definedName name="TA_RA" localSheetId="10">#REF!</definedName>
    <definedName name="TA_RA" localSheetId="11">#REF!</definedName>
    <definedName name="TA_RA" localSheetId="12">#REF!</definedName>
    <definedName name="TA_RA" localSheetId="13">#REF!</definedName>
    <definedName name="TA_RA" localSheetId="14">#REF!</definedName>
    <definedName name="TA_RA" localSheetId="6">#REF!</definedName>
    <definedName name="TA_RA">#REF!</definedName>
    <definedName name="TABEQUI" localSheetId="4">#REF!</definedName>
    <definedName name="TABEQUI" localSheetId="7">#REF!</definedName>
    <definedName name="TABEQUI" localSheetId="8">#REF!</definedName>
    <definedName name="TABEQUI" localSheetId="9">#REF!</definedName>
    <definedName name="TABEQUI" localSheetId="10">#REF!</definedName>
    <definedName name="TABEQUI" localSheetId="11">#REF!</definedName>
    <definedName name="TABEQUI" localSheetId="12">#REF!</definedName>
    <definedName name="TABEQUI" localSheetId="13">#REF!</definedName>
    <definedName name="TABEQUI" localSheetId="14">#REF!</definedName>
    <definedName name="TABEQUI" localSheetId="6">#REF!</definedName>
    <definedName name="TABEQUI">#REF!</definedName>
    <definedName name="TABLA_P" localSheetId="4">#REF!</definedName>
    <definedName name="TABLA_P" localSheetId="7">#REF!</definedName>
    <definedName name="TABLA_P" localSheetId="8">#REF!</definedName>
    <definedName name="TABLA_P" localSheetId="9">#REF!</definedName>
    <definedName name="TABLA_P" localSheetId="10">#REF!</definedName>
    <definedName name="TABLA_P" localSheetId="11">#REF!</definedName>
    <definedName name="TABLA_P" localSheetId="12">#REF!</definedName>
    <definedName name="TABLA_P" localSheetId="13">#REF!</definedName>
    <definedName name="TABLA_P" localSheetId="14">#REF!</definedName>
    <definedName name="TABLA_P" localSheetId="6">#REF!</definedName>
    <definedName name="TABLA_P">#REF!</definedName>
    <definedName name="TABMANO" localSheetId="4">#REF!</definedName>
    <definedName name="TABMANO" localSheetId="7">#REF!</definedName>
    <definedName name="TABMANO" localSheetId="8">#REF!</definedName>
    <definedName name="TABMANO" localSheetId="9">#REF!</definedName>
    <definedName name="TABMANO" localSheetId="10">#REF!</definedName>
    <definedName name="TABMANO" localSheetId="11">#REF!</definedName>
    <definedName name="TABMANO" localSheetId="12">#REF!</definedName>
    <definedName name="TABMANO" localSheetId="13">#REF!</definedName>
    <definedName name="TABMANO" localSheetId="14">#REF!</definedName>
    <definedName name="TABMANO" localSheetId="6">#REF!</definedName>
    <definedName name="TABMANO">#REF!</definedName>
    <definedName name="TABMATE" localSheetId="4">#REF!</definedName>
    <definedName name="TABMATE" localSheetId="7">#REF!</definedName>
    <definedName name="TABMATE" localSheetId="8">#REF!</definedName>
    <definedName name="TABMATE" localSheetId="9">#REF!</definedName>
    <definedName name="TABMATE" localSheetId="10">#REF!</definedName>
    <definedName name="TABMATE" localSheetId="11">#REF!</definedName>
    <definedName name="TABMATE" localSheetId="12">#REF!</definedName>
    <definedName name="TABMATE" localSheetId="13">#REF!</definedName>
    <definedName name="TABMATE" localSheetId="14">#REF!</definedName>
    <definedName name="TABMATE" localSheetId="6">#REF!</definedName>
    <definedName name="TABMATE">#REF!</definedName>
    <definedName name="TAREA" localSheetId="4">#REF!</definedName>
    <definedName name="TAREA" localSheetId="7">#REF!</definedName>
    <definedName name="TAREA" localSheetId="8">#REF!</definedName>
    <definedName name="TAREA" localSheetId="9">#REF!</definedName>
    <definedName name="TAREA" localSheetId="10">#REF!</definedName>
    <definedName name="TAREA" localSheetId="11">#REF!</definedName>
    <definedName name="TAREA" localSheetId="12">#REF!</definedName>
    <definedName name="TAREA" localSheetId="13">#REF!</definedName>
    <definedName name="TAREA" localSheetId="14">#REF!</definedName>
    <definedName name="TAREA" localSheetId="6">#REF!</definedName>
    <definedName name="TAREA">#REF!</definedName>
    <definedName name="tasa" localSheetId="4">#REF!</definedName>
    <definedName name="tasa" localSheetId="7">#REF!</definedName>
    <definedName name="tasa" localSheetId="8">#REF!</definedName>
    <definedName name="tasa" localSheetId="9">#REF!</definedName>
    <definedName name="tasa" localSheetId="10">#REF!</definedName>
    <definedName name="tasa" localSheetId="11">#REF!</definedName>
    <definedName name="tasa" localSheetId="12">#REF!</definedName>
    <definedName name="tasa" localSheetId="13">#REF!</definedName>
    <definedName name="tasa" localSheetId="14">#REF!</definedName>
    <definedName name="tasa" localSheetId="6">#REF!</definedName>
    <definedName name="tasa">#REF!</definedName>
    <definedName name="Tasa_de_impuesto_anual" localSheetId="4">#REF!</definedName>
    <definedName name="Tasa_de_impuesto_anual" localSheetId="7">#REF!</definedName>
    <definedName name="Tasa_de_impuesto_anual" localSheetId="8">#REF!</definedName>
    <definedName name="Tasa_de_impuesto_anual" localSheetId="9">#REF!</definedName>
    <definedName name="Tasa_de_impuesto_anual" localSheetId="10">#REF!</definedName>
    <definedName name="Tasa_de_impuesto_anual" localSheetId="11">#REF!</definedName>
    <definedName name="Tasa_de_impuesto_anual" localSheetId="12">#REF!</definedName>
    <definedName name="Tasa_de_impuesto_anual" localSheetId="13">#REF!</definedName>
    <definedName name="Tasa_de_impuesto_anual" localSheetId="14">#REF!</definedName>
    <definedName name="Tasa_de_impuesto_anual" localSheetId="6">#REF!</definedName>
    <definedName name="Tasa_de_impuesto_anual">#REF!</definedName>
    <definedName name="Tasa_de_Interés" localSheetId="4">#REF!</definedName>
    <definedName name="Tasa_de_Interés" localSheetId="7">#REF!</definedName>
    <definedName name="Tasa_de_Interés" localSheetId="8">#REF!</definedName>
    <definedName name="Tasa_de_Interés" localSheetId="9">#REF!</definedName>
    <definedName name="Tasa_de_Interés" localSheetId="10">#REF!</definedName>
    <definedName name="Tasa_de_Interés" localSheetId="11">#REF!</definedName>
    <definedName name="Tasa_de_Interés" localSheetId="12">#REF!</definedName>
    <definedName name="Tasa_de_Interés" localSheetId="13">#REF!</definedName>
    <definedName name="Tasa_de_Interés" localSheetId="14">#REF!</definedName>
    <definedName name="Tasa_de_Interés" localSheetId="6">#REF!</definedName>
    <definedName name="Tasa_de_Interés">#REF!</definedName>
    <definedName name="Tasa_de_seguro_anual" localSheetId="4">#REF!</definedName>
    <definedName name="Tasa_de_seguro_anual" localSheetId="7">#REF!</definedName>
    <definedName name="Tasa_de_seguro_anual" localSheetId="8">#REF!</definedName>
    <definedName name="Tasa_de_seguro_anual" localSheetId="9">#REF!</definedName>
    <definedName name="Tasa_de_seguro_anual" localSheetId="10">#REF!</definedName>
    <definedName name="Tasa_de_seguro_anual" localSheetId="11">#REF!</definedName>
    <definedName name="Tasa_de_seguro_anual" localSheetId="12">#REF!</definedName>
    <definedName name="Tasa_de_seguro_anual" localSheetId="13">#REF!</definedName>
    <definedName name="Tasa_de_seguro_anual" localSheetId="14">#REF!</definedName>
    <definedName name="Tasa_de_seguro_anual" localSheetId="6">#REF!</definedName>
    <definedName name="Tasa_de_seguro_anual">#REF!</definedName>
    <definedName name="TC" localSheetId="4">#REF!</definedName>
    <definedName name="TC" localSheetId="7">#REF!</definedName>
    <definedName name="TC" localSheetId="8">#REF!</definedName>
    <definedName name="TC" localSheetId="9">#REF!</definedName>
    <definedName name="TC" localSheetId="10">#REF!</definedName>
    <definedName name="TC" localSheetId="11">#REF!</definedName>
    <definedName name="TC" localSheetId="12">#REF!</definedName>
    <definedName name="TC" localSheetId="13">#REF!</definedName>
    <definedName name="TC" localSheetId="14">#REF!</definedName>
    <definedName name="TC" localSheetId="6">#REF!</definedName>
    <definedName name="TC">#REF!</definedName>
    <definedName name="TE" localSheetId="4">#REF!</definedName>
    <definedName name="TE" localSheetId="7">#REF!</definedName>
    <definedName name="TE" localSheetId="8">#REF!</definedName>
    <definedName name="TE" localSheetId="9">#REF!</definedName>
    <definedName name="TE" localSheetId="10">#REF!</definedName>
    <definedName name="TE" localSheetId="11">#REF!</definedName>
    <definedName name="TE" localSheetId="12">#REF!</definedName>
    <definedName name="TE" localSheetId="13">#REF!</definedName>
    <definedName name="TE" localSheetId="14">#REF!</definedName>
    <definedName name="TE" localSheetId="6">#REF!</definedName>
    <definedName name="TE">#REF!</definedName>
    <definedName name="TERR" localSheetId="4">#REF!</definedName>
    <definedName name="TERR" localSheetId="7">#REF!</definedName>
    <definedName name="TERR" localSheetId="8">#REF!</definedName>
    <definedName name="TERR" localSheetId="9">#REF!</definedName>
    <definedName name="TERR" localSheetId="10">#REF!</definedName>
    <definedName name="TERR" localSheetId="11">#REF!</definedName>
    <definedName name="TERR" localSheetId="12">#REF!</definedName>
    <definedName name="TERR" localSheetId="13">#REF!</definedName>
    <definedName name="TERR" localSheetId="14">#REF!</definedName>
    <definedName name="TERR" localSheetId="6">#REF!</definedName>
    <definedName name="TERR">#REF!</definedName>
    <definedName name="terraplen" localSheetId="4">#REF!</definedName>
    <definedName name="terraplen" localSheetId="7">#REF!</definedName>
    <definedName name="terraplen" localSheetId="8">#REF!</definedName>
    <definedName name="terraplen" localSheetId="9">#REF!</definedName>
    <definedName name="terraplen" localSheetId="10">#REF!</definedName>
    <definedName name="terraplen" localSheetId="11">#REF!</definedName>
    <definedName name="terraplen" localSheetId="12">#REF!</definedName>
    <definedName name="terraplen" localSheetId="13">#REF!</definedName>
    <definedName name="terraplen" localSheetId="14">#REF!</definedName>
    <definedName name="terraplen" localSheetId="6">#REF!</definedName>
    <definedName name="terraplen">#REF!</definedName>
    <definedName name="Tipo_Vivienda" localSheetId="7">#REF!</definedName>
    <definedName name="Tipo_Vivienda" localSheetId="8">#REF!</definedName>
    <definedName name="Tipo_Vivienda" localSheetId="9">#REF!</definedName>
    <definedName name="Tipo_Vivienda" localSheetId="10">#REF!</definedName>
    <definedName name="Tipo_Vivienda" localSheetId="11">#REF!</definedName>
    <definedName name="Tipo_Vivienda" localSheetId="12">#REF!</definedName>
    <definedName name="Tipo_Vivienda" localSheetId="13">#REF!</definedName>
    <definedName name="Tipo_Vivienda" localSheetId="14">#REF!</definedName>
    <definedName name="Tipo_Vivienda">#REF!</definedName>
    <definedName name="tipocambio" localSheetId="4">#REF!</definedName>
    <definedName name="tipocambio" localSheetId="7">#REF!</definedName>
    <definedName name="tipocambio" localSheetId="8">#REF!</definedName>
    <definedName name="tipocambio" localSheetId="9">#REF!</definedName>
    <definedName name="tipocambio" localSheetId="10">#REF!</definedName>
    <definedName name="tipocambio" localSheetId="11">#REF!</definedName>
    <definedName name="tipocambio" localSheetId="12">#REF!</definedName>
    <definedName name="tipocambio" localSheetId="13">#REF!</definedName>
    <definedName name="tipocambio" localSheetId="14">#REF!</definedName>
    <definedName name="tipocambio" localSheetId="6">#REF!</definedName>
    <definedName name="tipocambio">#REF!</definedName>
    <definedName name="Tipos" localSheetId="4">#REF!</definedName>
    <definedName name="Tipos" localSheetId="7">#REF!</definedName>
    <definedName name="Tipos" localSheetId="8">#REF!</definedName>
    <definedName name="Tipos" localSheetId="9">#REF!</definedName>
    <definedName name="Tipos" localSheetId="10">#REF!</definedName>
    <definedName name="Tipos" localSheetId="11">#REF!</definedName>
    <definedName name="Tipos" localSheetId="12">#REF!</definedName>
    <definedName name="Tipos" localSheetId="13">#REF!</definedName>
    <definedName name="Tipos" localSheetId="14">#REF!</definedName>
    <definedName name="Tipos" localSheetId="6">#REF!</definedName>
    <definedName name="Tipos">#REF!</definedName>
    <definedName name="TOP_D6R" localSheetId="4">#REF!</definedName>
    <definedName name="TOP_D6R" localSheetId="7">#REF!</definedName>
    <definedName name="TOP_D6R" localSheetId="8">#REF!</definedName>
    <definedName name="TOP_D6R" localSheetId="9">#REF!</definedName>
    <definedName name="TOP_D6R" localSheetId="10">#REF!</definedName>
    <definedName name="TOP_D6R" localSheetId="11">#REF!</definedName>
    <definedName name="TOP_D6R" localSheetId="12">#REF!</definedName>
    <definedName name="TOP_D6R" localSheetId="13">#REF!</definedName>
    <definedName name="TOP_D6R" localSheetId="14">#REF!</definedName>
    <definedName name="TOP_D6R" localSheetId="6">#REF!</definedName>
    <definedName name="TOP_D6R">#REF!</definedName>
    <definedName name="TOT" localSheetId="4">#REF!</definedName>
    <definedName name="TOT" localSheetId="7">#REF!</definedName>
    <definedName name="TOT" localSheetId="8">#REF!</definedName>
    <definedName name="TOT" localSheetId="9">#REF!</definedName>
    <definedName name="TOT" localSheetId="10">#REF!</definedName>
    <definedName name="TOT" localSheetId="11">#REF!</definedName>
    <definedName name="TOT" localSheetId="12">#REF!</definedName>
    <definedName name="TOT" localSheetId="13">#REF!</definedName>
    <definedName name="TOT" localSheetId="14">#REF!</definedName>
    <definedName name="TOT" localSheetId="6">#REF!</definedName>
    <definedName name="TOT">#REF!</definedName>
    <definedName name="total" localSheetId="4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14">#REF!</definedName>
    <definedName name="total" localSheetId="6">#REF!</definedName>
    <definedName name="total">#REF!</definedName>
    <definedName name="Total_Cost" localSheetId="4">#REF!</definedName>
    <definedName name="Total_Cost" localSheetId="7">#REF!</definedName>
    <definedName name="Total_Cost" localSheetId="8">#REF!</definedName>
    <definedName name="Total_Cost" localSheetId="9">#REF!</definedName>
    <definedName name="Total_Cost" localSheetId="10">#REF!</definedName>
    <definedName name="Total_Cost" localSheetId="11">#REF!</definedName>
    <definedName name="Total_Cost" localSheetId="12">#REF!</definedName>
    <definedName name="Total_Cost" localSheetId="13">#REF!</definedName>
    <definedName name="Total_Cost" localSheetId="14">#REF!</definedName>
    <definedName name="Total_Cost" localSheetId="6">#REF!</definedName>
    <definedName name="Total_Cost">#REF!</definedName>
    <definedName name="Total_Interest" localSheetId="4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2">#REF!</definedName>
    <definedName name="Total_Interest" localSheetId="13">#REF!</definedName>
    <definedName name="Total_Interest" localSheetId="14">#REF!</definedName>
    <definedName name="Total_Interest" localSheetId="6">#REF!</definedName>
    <definedName name="Total_Interest">#REF!</definedName>
    <definedName name="total1" localSheetId="4">#REF!</definedName>
    <definedName name="total1" localSheetId="7">#REF!</definedName>
    <definedName name="total1" localSheetId="8">#REF!</definedName>
    <definedName name="total1" localSheetId="9">#REF!</definedName>
    <definedName name="total1" localSheetId="10">#REF!</definedName>
    <definedName name="total1" localSheetId="11">#REF!</definedName>
    <definedName name="total1" localSheetId="12">#REF!</definedName>
    <definedName name="total1" localSheetId="13">#REF!</definedName>
    <definedName name="total1" localSheetId="14">#REF!</definedName>
    <definedName name="total1" localSheetId="6">#REF!</definedName>
    <definedName name="total1">#REF!</definedName>
    <definedName name="TotalCostoConstruccion" localSheetId="4">#REF!</definedName>
    <definedName name="TotalCostoConstruccion" localSheetId="7">#REF!</definedName>
    <definedName name="TotalCostoConstruccion" localSheetId="8">#REF!</definedName>
    <definedName name="TotalCostoConstruccion" localSheetId="9">#REF!</definedName>
    <definedName name="TotalCostoConstruccion" localSheetId="10">#REF!</definedName>
    <definedName name="TotalCostoConstruccion" localSheetId="11">#REF!</definedName>
    <definedName name="TotalCostoConstruccion" localSheetId="12">#REF!</definedName>
    <definedName name="TotalCostoConstruccion" localSheetId="13">#REF!</definedName>
    <definedName name="TotalCostoConstruccion" localSheetId="14">#REF!</definedName>
    <definedName name="TotalCostoConstruccion" localSheetId="6">#REF!</definedName>
    <definedName name="TotalCostoConstruccion">#REF!</definedName>
    <definedName name="TotalM2Construc" localSheetId="4">#REF!</definedName>
    <definedName name="TotalM2Construc" localSheetId="7">#REF!</definedName>
    <definedName name="TotalM2Construc" localSheetId="8">#REF!</definedName>
    <definedName name="TotalM2Construc" localSheetId="9">#REF!</definedName>
    <definedName name="TotalM2Construc" localSheetId="10">#REF!</definedName>
    <definedName name="TotalM2Construc" localSheetId="11">#REF!</definedName>
    <definedName name="TotalM2Construc" localSheetId="12">#REF!</definedName>
    <definedName name="TotalM2Construc" localSheetId="13">#REF!</definedName>
    <definedName name="TotalM2Construc" localSheetId="14">#REF!</definedName>
    <definedName name="TotalM2Construc" localSheetId="6">#REF!</definedName>
    <definedName name="TotalM2Construc">#REF!</definedName>
    <definedName name="TotalM2Deptos" localSheetId="4">#REF!</definedName>
    <definedName name="TotalM2Deptos" localSheetId="7">#REF!</definedName>
    <definedName name="TotalM2Deptos" localSheetId="8">#REF!</definedName>
    <definedName name="TotalM2Deptos" localSheetId="9">#REF!</definedName>
    <definedName name="TotalM2Deptos" localSheetId="10">#REF!</definedName>
    <definedName name="TotalM2Deptos" localSheetId="11">#REF!</definedName>
    <definedName name="TotalM2Deptos" localSheetId="12">#REF!</definedName>
    <definedName name="TotalM2Deptos" localSheetId="13">#REF!</definedName>
    <definedName name="TotalM2Deptos" localSheetId="14">#REF!</definedName>
    <definedName name="TotalM2Deptos" localSheetId="6">#REF!</definedName>
    <definedName name="TotalM2Deptos">#REF!</definedName>
    <definedName name="tr" localSheetId="4" hidden="1">#REF!</definedName>
    <definedName name="tr" localSheetId="7" hidden="1">#REF!</definedName>
    <definedName name="tr" localSheetId="8" hidden="1">#REF!</definedName>
    <definedName name="tr" localSheetId="9" hidden="1">#REF!</definedName>
    <definedName name="tr" localSheetId="10" hidden="1">#REF!</definedName>
    <definedName name="tr" localSheetId="11" hidden="1">#REF!</definedName>
    <definedName name="tr" localSheetId="12" hidden="1">#REF!</definedName>
    <definedName name="tr" localSheetId="13" hidden="1">#REF!</definedName>
    <definedName name="tr" localSheetId="14" hidden="1">#REF!</definedName>
    <definedName name="tr" localSheetId="6" hidden="1">#REF!</definedName>
    <definedName name="tr" hidden="1">#REF!</definedName>
    <definedName name="TRAMO" localSheetId="4">#REF!</definedName>
    <definedName name="TRAMO" localSheetId="7">#REF!</definedName>
    <definedName name="TRAMO" localSheetId="8">#REF!</definedName>
    <definedName name="TRAMO" localSheetId="9">#REF!</definedName>
    <definedName name="TRAMO" localSheetId="10">#REF!</definedName>
    <definedName name="TRAMO" localSheetId="11">#REF!</definedName>
    <definedName name="TRAMO" localSheetId="12">#REF!</definedName>
    <definedName name="TRAMO" localSheetId="13">#REF!</definedName>
    <definedName name="TRAMO" localSheetId="14">#REF!</definedName>
    <definedName name="TRAMO" localSheetId="6">#REF!</definedName>
    <definedName name="TRAMO">#REF!</definedName>
    <definedName name="transp" localSheetId="4">#REF!</definedName>
    <definedName name="transp" localSheetId="7">#REF!</definedName>
    <definedName name="transp" localSheetId="8">#REF!</definedName>
    <definedName name="transp" localSheetId="9">#REF!</definedName>
    <definedName name="transp" localSheetId="10">#REF!</definedName>
    <definedName name="transp" localSheetId="11">#REF!</definedName>
    <definedName name="transp" localSheetId="12">#REF!</definedName>
    <definedName name="transp" localSheetId="13">#REF!</definedName>
    <definedName name="transp" localSheetId="14">#REF!</definedName>
    <definedName name="transp" localSheetId="6">#REF!</definedName>
    <definedName name="transp">#REF!</definedName>
    <definedName name="Transporte" localSheetId="4">#REF!</definedName>
    <definedName name="Transporte" localSheetId="7">#REF!</definedName>
    <definedName name="Transporte" localSheetId="8">#REF!</definedName>
    <definedName name="Transporte" localSheetId="9">#REF!</definedName>
    <definedName name="Transporte" localSheetId="10">#REF!</definedName>
    <definedName name="Transporte" localSheetId="11">#REF!</definedName>
    <definedName name="Transporte" localSheetId="12">#REF!</definedName>
    <definedName name="Transporte" localSheetId="13">#REF!</definedName>
    <definedName name="Transporte" localSheetId="14">#REF!</definedName>
    <definedName name="Transporte" localSheetId="6">#REF!</definedName>
    <definedName name="Transporte">#REF!</definedName>
    <definedName name="transporte_des" localSheetId="4">#REF!</definedName>
    <definedName name="transporte_des" localSheetId="7">#REF!</definedName>
    <definedName name="transporte_des" localSheetId="8">#REF!</definedName>
    <definedName name="transporte_des" localSheetId="9">#REF!</definedName>
    <definedName name="transporte_des" localSheetId="10">#REF!</definedName>
    <definedName name="transporte_des" localSheetId="11">#REF!</definedName>
    <definedName name="transporte_des" localSheetId="12">#REF!</definedName>
    <definedName name="transporte_des" localSheetId="13">#REF!</definedName>
    <definedName name="transporte_des" localSheetId="14">#REF!</definedName>
    <definedName name="transporte_des" localSheetId="6">#REF!</definedName>
    <definedName name="transporte_des">#REF!</definedName>
    <definedName name="TranspVVZ" localSheetId="4">#REF!</definedName>
    <definedName name="TranspVVZ" localSheetId="7">#REF!</definedName>
    <definedName name="TranspVVZ" localSheetId="8">#REF!</definedName>
    <definedName name="TranspVVZ" localSheetId="9">#REF!</definedName>
    <definedName name="TranspVVZ" localSheetId="10">#REF!</definedName>
    <definedName name="TranspVVZ" localSheetId="11">#REF!</definedName>
    <definedName name="TranspVVZ" localSheetId="12">#REF!</definedName>
    <definedName name="TranspVVZ" localSheetId="13">#REF!</definedName>
    <definedName name="TranspVVZ" localSheetId="14">#REF!</definedName>
    <definedName name="TranspVVZ" localSheetId="6">#REF!</definedName>
    <definedName name="TranspVVZ">#REF!</definedName>
    <definedName name="trgtrt" localSheetId="4" hidden="1">#REF!</definedName>
    <definedName name="trgtrt" localSheetId="7" hidden="1">#REF!</definedName>
    <definedName name="trgtrt" localSheetId="8" hidden="1">#REF!</definedName>
    <definedName name="trgtrt" localSheetId="9" hidden="1">#REF!</definedName>
    <definedName name="trgtrt" localSheetId="10" hidden="1">#REF!</definedName>
    <definedName name="trgtrt" localSheetId="11" hidden="1">#REF!</definedName>
    <definedName name="trgtrt" localSheetId="12" hidden="1">#REF!</definedName>
    <definedName name="trgtrt" localSheetId="13" hidden="1">#REF!</definedName>
    <definedName name="trgtrt" localSheetId="14" hidden="1">#REF!</definedName>
    <definedName name="trgtrt" localSheetId="6" hidden="1">#REF!</definedName>
    <definedName name="trgtrt" hidden="1">#REF!</definedName>
    <definedName name="triC2" localSheetId="4">#REF!</definedName>
    <definedName name="triC2" localSheetId="7">#REF!</definedName>
    <definedName name="triC2" localSheetId="8">#REF!</definedName>
    <definedName name="triC2" localSheetId="9">#REF!</definedName>
    <definedName name="triC2" localSheetId="10">#REF!</definedName>
    <definedName name="triC2" localSheetId="11">#REF!</definedName>
    <definedName name="triC2" localSheetId="12">#REF!</definedName>
    <definedName name="triC2" localSheetId="13">#REF!</definedName>
    <definedName name="triC2" localSheetId="14">#REF!</definedName>
    <definedName name="triC2" localSheetId="6">#REF!</definedName>
    <definedName name="triC2">#REF!</definedName>
    <definedName name="trit" localSheetId="4">#REF!</definedName>
    <definedName name="trit" localSheetId="7">#REF!</definedName>
    <definedName name="trit" localSheetId="8">#REF!</definedName>
    <definedName name="trit" localSheetId="9">#REF!</definedName>
    <definedName name="trit" localSheetId="10">#REF!</definedName>
    <definedName name="trit" localSheetId="11">#REF!</definedName>
    <definedName name="trit" localSheetId="12">#REF!</definedName>
    <definedName name="trit" localSheetId="13">#REF!</definedName>
    <definedName name="trit" localSheetId="14">#REF!</definedName>
    <definedName name="trit" localSheetId="6">#REF!</definedName>
    <definedName name="trit">#REF!</definedName>
    <definedName name="Trit_V" localSheetId="4">#REF!</definedName>
    <definedName name="Trit_V" localSheetId="7">#REF!</definedName>
    <definedName name="Trit_V" localSheetId="8">#REF!</definedName>
    <definedName name="Trit_V" localSheetId="9">#REF!</definedName>
    <definedName name="Trit_V" localSheetId="10">#REF!</definedName>
    <definedName name="Trit_V" localSheetId="11">#REF!</definedName>
    <definedName name="Trit_V" localSheetId="12">#REF!</definedName>
    <definedName name="Trit_V" localSheetId="13">#REF!</definedName>
    <definedName name="Trit_V" localSheetId="14">#REF!</definedName>
    <definedName name="Trit_V" localSheetId="6">#REF!</definedName>
    <definedName name="Trit_V">#REF!</definedName>
    <definedName name="tritC1" localSheetId="4">#REF!</definedName>
    <definedName name="tritC1" localSheetId="7">#REF!</definedName>
    <definedName name="tritC1" localSheetId="8">#REF!</definedName>
    <definedName name="tritC1" localSheetId="9">#REF!</definedName>
    <definedName name="tritC1" localSheetId="10">#REF!</definedName>
    <definedName name="tritC1" localSheetId="11">#REF!</definedName>
    <definedName name="tritC1" localSheetId="12">#REF!</definedName>
    <definedName name="tritC1" localSheetId="13">#REF!</definedName>
    <definedName name="tritC1" localSheetId="14">#REF!</definedName>
    <definedName name="tritC1" localSheetId="6">#REF!</definedName>
    <definedName name="tritC1">#REF!</definedName>
    <definedName name="tritC2" localSheetId="4">#REF!</definedName>
    <definedName name="tritC2" localSheetId="7">#REF!</definedName>
    <definedName name="tritC2" localSheetId="8">#REF!</definedName>
    <definedName name="tritC2" localSheetId="9">#REF!</definedName>
    <definedName name="tritC2" localSheetId="10">#REF!</definedName>
    <definedName name="tritC2" localSheetId="11">#REF!</definedName>
    <definedName name="tritC2" localSheetId="12">#REF!</definedName>
    <definedName name="tritC2" localSheetId="13">#REF!</definedName>
    <definedName name="tritC2" localSheetId="14">#REF!</definedName>
    <definedName name="tritC2" localSheetId="6">#REF!</definedName>
    <definedName name="tritC2">#REF!</definedName>
    <definedName name="tritd" localSheetId="4">#REF!</definedName>
    <definedName name="tritd" localSheetId="7">#REF!</definedName>
    <definedName name="tritd" localSheetId="8">#REF!</definedName>
    <definedName name="tritd" localSheetId="9">#REF!</definedName>
    <definedName name="tritd" localSheetId="10">#REF!</definedName>
    <definedName name="tritd" localSheetId="11">#REF!</definedName>
    <definedName name="tritd" localSheetId="12">#REF!</definedName>
    <definedName name="tritd" localSheetId="13">#REF!</definedName>
    <definedName name="tritd" localSheetId="14">#REF!</definedName>
    <definedName name="tritd" localSheetId="6">#REF!</definedName>
    <definedName name="tritd">#REF!</definedName>
    <definedName name="TRITURADA" localSheetId="4">#REF!</definedName>
    <definedName name="TRITURADA" localSheetId="7">#REF!</definedName>
    <definedName name="TRITURADA" localSheetId="8">#REF!</definedName>
    <definedName name="TRITURADA" localSheetId="9">#REF!</definedName>
    <definedName name="TRITURADA" localSheetId="10">#REF!</definedName>
    <definedName name="TRITURADA" localSheetId="11">#REF!</definedName>
    <definedName name="TRITURADA" localSheetId="12">#REF!</definedName>
    <definedName name="TRITURADA" localSheetId="13">#REF!</definedName>
    <definedName name="TRITURADA" localSheetId="14">#REF!</definedName>
    <definedName name="TRITURADA" localSheetId="6">#REF!</definedName>
    <definedName name="TRITURADA">#REF!</definedName>
    <definedName name="Triturada_4" localSheetId="4">#REF!</definedName>
    <definedName name="Triturada_4" localSheetId="7">#REF!</definedName>
    <definedName name="Triturada_4" localSheetId="8">#REF!</definedName>
    <definedName name="Triturada_4" localSheetId="9">#REF!</definedName>
    <definedName name="Triturada_4" localSheetId="10">#REF!</definedName>
    <definedName name="Triturada_4" localSheetId="11">#REF!</definedName>
    <definedName name="Triturada_4" localSheetId="12">#REF!</definedName>
    <definedName name="Triturada_4" localSheetId="13">#REF!</definedName>
    <definedName name="Triturada_4" localSheetId="14">#REF!</definedName>
    <definedName name="Triturada_4" localSheetId="6">#REF!</definedName>
    <definedName name="Triturada_4">#REF!</definedName>
    <definedName name="TRITURADA_F" localSheetId="4">#REF!</definedName>
    <definedName name="TRITURADA_F" localSheetId="7">#REF!</definedName>
    <definedName name="TRITURADA_F" localSheetId="8">#REF!</definedName>
    <definedName name="TRITURADA_F" localSheetId="9">#REF!</definedName>
    <definedName name="TRITURADA_F" localSheetId="10">#REF!</definedName>
    <definedName name="TRITURADA_F" localSheetId="11">#REF!</definedName>
    <definedName name="TRITURADA_F" localSheetId="12">#REF!</definedName>
    <definedName name="TRITURADA_F" localSheetId="13">#REF!</definedName>
    <definedName name="TRITURADA_F" localSheetId="14">#REF!</definedName>
    <definedName name="TRITURADA_F" localSheetId="6">#REF!</definedName>
    <definedName name="TRITURADA_F">#REF!</definedName>
    <definedName name="triturada6_gs" localSheetId="4">#REF!</definedName>
    <definedName name="triturada6_gs" localSheetId="7">#REF!</definedName>
    <definedName name="triturada6_gs" localSheetId="8">#REF!</definedName>
    <definedName name="triturada6_gs" localSheetId="9">#REF!</definedName>
    <definedName name="triturada6_gs" localSheetId="10">#REF!</definedName>
    <definedName name="triturada6_gs" localSheetId="11">#REF!</definedName>
    <definedName name="triturada6_gs" localSheetId="12">#REF!</definedName>
    <definedName name="triturada6_gs" localSheetId="13">#REF!</definedName>
    <definedName name="triturada6_gs" localSheetId="14">#REF!</definedName>
    <definedName name="triturada6_gs" localSheetId="6">#REF!</definedName>
    <definedName name="triturada6_gs">#REF!</definedName>
    <definedName name="TT" localSheetId="4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6">#REF!</definedName>
    <definedName name="TT">#REF!</definedName>
    <definedName name="ttty" localSheetId="4" hidden="1">#REF!</definedName>
    <definedName name="ttty" localSheetId="7" hidden="1">#REF!</definedName>
    <definedName name="ttty" localSheetId="8" hidden="1">#REF!</definedName>
    <definedName name="ttty" localSheetId="9" hidden="1">#REF!</definedName>
    <definedName name="ttty" localSheetId="10" hidden="1">#REF!</definedName>
    <definedName name="ttty" localSheetId="11" hidden="1">#REF!</definedName>
    <definedName name="ttty" localSheetId="12" hidden="1">#REF!</definedName>
    <definedName name="ttty" localSheetId="13" hidden="1">#REF!</definedName>
    <definedName name="ttty" localSheetId="14" hidden="1">#REF!</definedName>
    <definedName name="ttty" localSheetId="6" hidden="1">#REF!</definedName>
    <definedName name="ttty" hidden="1">#REF!</definedName>
    <definedName name="TUBO0.20" localSheetId="4">#REF!</definedName>
    <definedName name="TUBO0.20" localSheetId="7">#REF!</definedName>
    <definedName name="TUBO0.20" localSheetId="8">#REF!</definedName>
    <definedName name="TUBO0.20" localSheetId="9">#REF!</definedName>
    <definedName name="TUBO0.20" localSheetId="10">#REF!</definedName>
    <definedName name="TUBO0.20" localSheetId="11">#REF!</definedName>
    <definedName name="TUBO0.20" localSheetId="12">#REF!</definedName>
    <definedName name="TUBO0.20" localSheetId="13">#REF!</definedName>
    <definedName name="TUBO0.20" localSheetId="14">#REF!</definedName>
    <definedName name="TUBO0.20" localSheetId="6">#REF!</definedName>
    <definedName name="TUBO0.20">#REF!</definedName>
    <definedName name="TUBO0.80" localSheetId="4">#REF!</definedName>
    <definedName name="TUBO0.80" localSheetId="7">#REF!</definedName>
    <definedName name="TUBO0.80" localSheetId="8">#REF!</definedName>
    <definedName name="TUBO0.80" localSheetId="9">#REF!</definedName>
    <definedName name="TUBO0.80" localSheetId="10">#REF!</definedName>
    <definedName name="TUBO0.80" localSheetId="11">#REF!</definedName>
    <definedName name="TUBO0.80" localSheetId="12">#REF!</definedName>
    <definedName name="TUBO0.80" localSheetId="13">#REF!</definedName>
    <definedName name="TUBO0.80" localSheetId="14">#REF!</definedName>
    <definedName name="TUBO0.80" localSheetId="6">#REF!</definedName>
    <definedName name="TUBO0.80">#REF!</definedName>
    <definedName name="TUBO1.00" localSheetId="4">#REF!</definedName>
    <definedName name="TUBO1.00" localSheetId="7">#REF!</definedName>
    <definedName name="TUBO1.00" localSheetId="8">#REF!</definedName>
    <definedName name="TUBO1.00" localSheetId="9">#REF!</definedName>
    <definedName name="TUBO1.00" localSheetId="10">#REF!</definedName>
    <definedName name="TUBO1.00" localSheetId="11">#REF!</definedName>
    <definedName name="TUBO1.00" localSheetId="12">#REF!</definedName>
    <definedName name="TUBO1.00" localSheetId="13">#REF!</definedName>
    <definedName name="TUBO1.00" localSheetId="14">#REF!</definedName>
    <definedName name="TUBO1.00" localSheetId="6">#REF!</definedName>
    <definedName name="TUBO1.00">#REF!</definedName>
    <definedName name="TUBO1.20" localSheetId="4">#REF!</definedName>
    <definedName name="TUBO1.20" localSheetId="7">#REF!</definedName>
    <definedName name="TUBO1.20" localSheetId="8">#REF!</definedName>
    <definedName name="TUBO1.20" localSheetId="9">#REF!</definedName>
    <definedName name="TUBO1.20" localSheetId="10">#REF!</definedName>
    <definedName name="TUBO1.20" localSheetId="11">#REF!</definedName>
    <definedName name="TUBO1.20" localSheetId="12">#REF!</definedName>
    <definedName name="TUBO1.20" localSheetId="13">#REF!</definedName>
    <definedName name="TUBO1.20" localSheetId="14">#REF!</definedName>
    <definedName name="TUBO1.20" localSheetId="6">#REF!</definedName>
    <definedName name="TUBO1.20">#REF!</definedName>
    <definedName name="TUBO100" localSheetId="4">#REF!</definedName>
    <definedName name="TUBO100" localSheetId="7">#REF!</definedName>
    <definedName name="TUBO100" localSheetId="8">#REF!</definedName>
    <definedName name="TUBO100" localSheetId="9">#REF!</definedName>
    <definedName name="TUBO100" localSheetId="10">#REF!</definedName>
    <definedName name="TUBO100" localSheetId="11">#REF!</definedName>
    <definedName name="TUBO100" localSheetId="12">#REF!</definedName>
    <definedName name="TUBO100" localSheetId="13">#REF!</definedName>
    <definedName name="TUBO100" localSheetId="14">#REF!</definedName>
    <definedName name="TUBO100" localSheetId="6">#REF!</definedName>
    <definedName name="TUBO100">#REF!</definedName>
    <definedName name="TUBO120" localSheetId="4">#REF!</definedName>
    <definedName name="TUBO120" localSheetId="7">#REF!</definedName>
    <definedName name="TUBO120" localSheetId="8">#REF!</definedName>
    <definedName name="TUBO120" localSheetId="9">#REF!</definedName>
    <definedName name="TUBO120" localSheetId="10">#REF!</definedName>
    <definedName name="TUBO120" localSheetId="11">#REF!</definedName>
    <definedName name="TUBO120" localSheetId="12">#REF!</definedName>
    <definedName name="TUBO120" localSheetId="13">#REF!</definedName>
    <definedName name="TUBO120" localSheetId="14">#REF!</definedName>
    <definedName name="TUBO120" localSheetId="6">#REF!</definedName>
    <definedName name="TUBO120">#REF!</definedName>
    <definedName name="TUBO150" localSheetId="4">#REF!</definedName>
    <definedName name="TUBO150" localSheetId="7">#REF!</definedName>
    <definedName name="TUBO150" localSheetId="8">#REF!</definedName>
    <definedName name="TUBO150" localSheetId="9">#REF!</definedName>
    <definedName name="TUBO150" localSheetId="10">#REF!</definedName>
    <definedName name="TUBO150" localSheetId="11">#REF!</definedName>
    <definedName name="TUBO150" localSheetId="12">#REF!</definedName>
    <definedName name="TUBO150" localSheetId="13">#REF!</definedName>
    <definedName name="TUBO150" localSheetId="14">#REF!</definedName>
    <definedName name="TUBO150" localSheetId="6">#REF!</definedName>
    <definedName name="TUBO150">#REF!</definedName>
    <definedName name="TUBO20_P" localSheetId="4">#REF!</definedName>
    <definedName name="TUBO20_P" localSheetId="7">#REF!</definedName>
    <definedName name="TUBO20_P" localSheetId="8">#REF!</definedName>
    <definedName name="TUBO20_P" localSheetId="9">#REF!</definedName>
    <definedName name="TUBO20_P" localSheetId="10">#REF!</definedName>
    <definedName name="TUBO20_P" localSheetId="11">#REF!</definedName>
    <definedName name="TUBO20_P" localSheetId="12">#REF!</definedName>
    <definedName name="TUBO20_P" localSheetId="13">#REF!</definedName>
    <definedName name="TUBO20_P" localSheetId="14">#REF!</definedName>
    <definedName name="TUBO20_P" localSheetId="6">#REF!</definedName>
    <definedName name="TUBO20_P">#REF!</definedName>
    <definedName name="TUBO3_P" localSheetId="4">#REF!</definedName>
    <definedName name="TUBO3_P" localSheetId="7">#REF!</definedName>
    <definedName name="TUBO3_P" localSheetId="8">#REF!</definedName>
    <definedName name="TUBO3_P" localSheetId="9">#REF!</definedName>
    <definedName name="TUBO3_P" localSheetId="10">#REF!</definedName>
    <definedName name="TUBO3_P" localSheetId="11">#REF!</definedName>
    <definedName name="TUBO3_P" localSheetId="12">#REF!</definedName>
    <definedName name="TUBO3_P" localSheetId="13">#REF!</definedName>
    <definedName name="TUBO3_P" localSheetId="14">#REF!</definedName>
    <definedName name="TUBO3_P" localSheetId="6">#REF!</definedName>
    <definedName name="TUBO3_P">#REF!</definedName>
    <definedName name="TUBO80" localSheetId="4">#REF!</definedName>
    <definedName name="TUBO80" localSheetId="7">#REF!</definedName>
    <definedName name="TUBO80" localSheetId="8">#REF!</definedName>
    <definedName name="TUBO80" localSheetId="9">#REF!</definedName>
    <definedName name="TUBO80" localSheetId="10">#REF!</definedName>
    <definedName name="TUBO80" localSheetId="11">#REF!</definedName>
    <definedName name="TUBO80" localSheetId="12">#REF!</definedName>
    <definedName name="TUBO80" localSheetId="13">#REF!</definedName>
    <definedName name="TUBO80" localSheetId="14">#REF!</definedName>
    <definedName name="TUBO80" localSheetId="6">#REF!</definedName>
    <definedName name="TUBO80">#REF!</definedName>
    <definedName name="tubos" localSheetId="4">#REF!</definedName>
    <definedName name="tubos" localSheetId="7">#REF!</definedName>
    <definedName name="tubos" localSheetId="8">#REF!</definedName>
    <definedName name="tubos" localSheetId="9">#REF!</definedName>
    <definedName name="tubos" localSheetId="10">#REF!</definedName>
    <definedName name="tubos" localSheetId="11">#REF!</definedName>
    <definedName name="tubos" localSheetId="12">#REF!</definedName>
    <definedName name="tubos" localSheetId="13">#REF!</definedName>
    <definedName name="tubos" localSheetId="14">#REF!</definedName>
    <definedName name="tubos" localSheetId="6">#REF!</definedName>
    <definedName name="tubos">#REF!</definedName>
    <definedName name="u" localSheetId="4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6">#REF!</definedName>
    <definedName name="u">#REF!</definedName>
    <definedName name="ULE" localSheetId="4">#REF!</definedName>
    <definedName name="ULE" localSheetId="7">#REF!</definedName>
    <definedName name="ULE" localSheetId="8">#REF!</definedName>
    <definedName name="ULE" localSheetId="9">#REF!</definedName>
    <definedName name="ULE" localSheetId="10">#REF!</definedName>
    <definedName name="ULE" localSheetId="11">#REF!</definedName>
    <definedName name="ULE" localSheetId="12">#REF!</definedName>
    <definedName name="ULE" localSheetId="13">#REF!</definedName>
    <definedName name="ULE" localSheetId="14">#REF!</definedName>
    <definedName name="ULE" localSheetId="6">#REF!</definedName>
    <definedName name="ULE">#REF!</definedName>
    <definedName name="ultfec" localSheetId="4">#REF!</definedName>
    <definedName name="ultfec" localSheetId="7">#REF!</definedName>
    <definedName name="ultfec" localSheetId="8">#REF!</definedName>
    <definedName name="ultfec" localSheetId="9">#REF!</definedName>
    <definedName name="ultfec" localSheetId="10">#REF!</definedName>
    <definedName name="ultfec" localSheetId="11">#REF!</definedName>
    <definedName name="ultfec" localSheetId="12">#REF!</definedName>
    <definedName name="ultfec" localSheetId="13">#REF!</definedName>
    <definedName name="ultfec" localSheetId="14">#REF!</definedName>
    <definedName name="ultfec" localSheetId="6">#REF!</definedName>
    <definedName name="ultfec">#REF!</definedName>
    <definedName name="Us_arena" localSheetId="4">#REF!</definedName>
    <definedName name="Us_arena" localSheetId="7">#REF!</definedName>
    <definedName name="Us_arena" localSheetId="8">#REF!</definedName>
    <definedName name="Us_arena" localSheetId="9">#REF!</definedName>
    <definedName name="Us_arena" localSheetId="10">#REF!</definedName>
    <definedName name="Us_arena" localSheetId="11">#REF!</definedName>
    <definedName name="Us_arena" localSheetId="12">#REF!</definedName>
    <definedName name="Us_arena" localSheetId="13">#REF!</definedName>
    <definedName name="Us_arena" localSheetId="14">#REF!</definedName>
    <definedName name="Us_arena" localSheetId="6">#REF!</definedName>
    <definedName name="Us_arena">#REF!</definedName>
    <definedName name="Us_cat225" localSheetId="4">#REF!</definedName>
    <definedName name="Us_cat225" localSheetId="7">#REF!</definedName>
    <definedName name="Us_cat225" localSheetId="8">#REF!</definedName>
    <definedName name="Us_cat225" localSheetId="9">#REF!</definedName>
    <definedName name="Us_cat225" localSheetId="10">#REF!</definedName>
    <definedName name="Us_cat225" localSheetId="11">#REF!</definedName>
    <definedName name="Us_cat225" localSheetId="12">#REF!</definedName>
    <definedName name="Us_cat225" localSheetId="13">#REF!</definedName>
    <definedName name="Us_cat225" localSheetId="14">#REF!</definedName>
    <definedName name="Us_cat225" localSheetId="6">#REF!</definedName>
    <definedName name="Us_cat225">#REF!</definedName>
    <definedName name="Us_cordon" localSheetId="4">#REF!</definedName>
    <definedName name="Us_cordon" localSheetId="7">#REF!</definedName>
    <definedName name="Us_cordon" localSheetId="8">#REF!</definedName>
    <definedName name="Us_cordon" localSheetId="9">#REF!</definedName>
    <definedName name="Us_cordon" localSheetId="10">#REF!</definedName>
    <definedName name="Us_cordon" localSheetId="11">#REF!</definedName>
    <definedName name="Us_cordon" localSheetId="12">#REF!</definedName>
    <definedName name="Us_cordon" localSheetId="13">#REF!</definedName>
    <definedName name="Us_cordon" localSheetId="14">#REF!</definedName>
    <definedName name="Us_cordon" localSheetId="6">#REF!</definedName>
    <definedName name="Us_cordon">#REF!</definedName>
    <definedName name="us_hormigonera" localSheetId="4">#REF!</definedName>
    <definedName name="us_hormigonera" localSheetId="7">#REF!</definedName>
    <definedName name="us_hormigonera" localSheetId="8">#REF!</definedName>
    <definedName name="us_hormigonera" localSheetId="9">#REF!</definedName>
    <definedName name="us_hormigonera" localSheetId="10">#REF!</definedName>
    <definedName name="us_hormigonera" localSheetId="11">#REF!</definedName>
    <definedName name="us_hormigonera" localSheetId="12">#REF!</definedName>
    <definedName name="us_hormigonera" localSheetId="13">#REF!</definedName>
    <definedName name="us_hormigonera" localSheetId="14">#REF!</definedName>
    <definedName name="us_hormigonera" localSheetId="6">#REF!</definedName>
    <definedName name="us_hormigonera">#REF!</definedName>
    <definedName name="Us_moto" localSheetId="4">#REF!</definedName>
    <definedName name="Us_moto" localSheetId="7">#REF!</definedName>
    <definedName name="Us_moto" localSheetId="8">#REF!</definedName>
    <definedName name="Us_moto" localSheetId="9">#REF!</definedName>
    <definedName name="Us_moto" localSheetId="10">#REF!</definedName>
    <definedName name="Us_moto" localSheetId="11">#REF!</definedName>
    <definedName name="Us_moto" localSheetId="12">#REF!</definedName>
    <definedName name="Us_moto" localSheetId="13">#REF!</definedName>
    <definedName name="Us_moto" localSheetId="14">#REF!</definedName>
    <definedName name="Us_moto" localSheetId="6">#REF!</definedName>
    <definedName name="Us_moto">#REF!</definedName>
    <definedName name="Us_patacabra" localSheetId="4">#REF!</definedName>
    <definedName name="Us_patacabra" localSheetId="7">#REF!</definedName>
    <definedName name="Us_patacabra" localSheetId="8">#REF!</definedName>
    <definedName name="Us_patacabra" localSheetId="9">#REF!</definedName>
    <definedName name="Us_patacabra" localSheetId="10">#REF!</definedName>
    <definedName name="Us_patacabra" localSheetId="11">#REF!</definedName>
    <definedName name="Us_patacabra" localSheetId="12">#REF!</definedName>
    <definedName name="Us_patacabra" localSheetId="13">#REF!</definedName>
    <definedName name="Us_patacabra" localSheetId="14">#REF!</definedName>
    <definedName name="Us_patacabra" localSheetId="6">#REF!</definedName>
    <definedName name="Us_patacabra">#REF!</definedName>
    <definedName name="Us_rastra" localSheetId="4">#REF!</definedName>
    <definedName name="Us_rastra" localSheetId="7">#REF!</definedName>
    <definedName name="Us_rastra" localSheetId="8">#REF!</definedName>
    <definedName name="Us_rastra" localSheetId="9">#REF!</definedName>
    <definedName name="Us_rastra" localSheetId="10">#REF!</definedName>
    <definedName name="Us_rastra" localSheetId="11">#REF!</definedName>
    <definedName name="Us_rastra" localSheetId="12">#REF!</definedName>
    <definedName name="Us_rastra" localSheetId="13">#REF!</definedName>
    <definedName name="Us_rastra" localSheetId="14">#REF!</definedName>
    <definedName name="Us_rastra" localSheetId="6">#REF!</definedName>
    <definedName name="Us_rastra">#REF!</definedName>
    <definedName name="Us_regador" localSheetId="4">#REF!</definedName>
    <definedName name="Us_regador" localSheetId="7">#REF!</definedName>
    <definedName name="Us_regador" localSheetId="8">#REF!</definedName>
    <definedName name="Us_regador" localSheetId="9">#REF!</definedName>
    <definedName name="Us_regador" localSheetId="10">#REF!</definedName>
    <definedName name="Us_regador" localSheetId="11">#REF!</definedName>
    <definedName name="Us_regador" localSheetId="12">#REF!</definedName>
    <definedName name="Us_regador" localSheetId="13">#REF!</definedName>
    <definedName name="Us_regador" localSheetId="14">#REF!</definedName>
    <definedName name="Us_regador" localSheetId="6">#REF!</definedName>
    <definedName name="Us_regador">#REF!</definedName>
    <definedName name="Us_retro" localSheetId="4">#REF!</definedName>
    <definedName name="Us_retro" localSheetId="7">#REF!</definedName>
    <definedName name="Us_retro" localSheetId="8">#REF!</definedName>
    <definedName name="Us_retro" localSheetId="9">#REF!</definedName>
    <definedName name="Us_retro" localSheetId="10">#REF!</definedName>
    <definedName name="Us_retro" localSheetId="11">#REF!</definedName>
    <definedName name="Us_retro" localSheetId="12">#REF!</definedName>
    <definedName name="Us_retro" localSheetId="13">#REF!</definedName>
    <definedName name="Us_retro" localSheetId="14">#REF!</definedName>
    <definedName name="Us_retro" localSheetId="6">#REF!</definedName>
    <definedName name="Us_retro">#REF!</definedName>
    <definedName name="Us_sapito" localSheetId="4">#REF!</definedName>
    <definedName name="Us_sapito" localSheetId="7">#REF!</definedName>
    <definedName name="Us_sapito" localSheetId="8">#REF!</definedName>
    <definedName name="Us_sapito" localSheetId="9">#REF!</definedName>
    <definedName name="Us_sapito" localSheetId="10">#REF!</definedName>
    <definedName name="Us_sapito" localSheetId="11">#REF!</definedName>
    <definedName name="Us_sapito" localSheetId="12">#REF!</definedName>
    <definedName name="Us_sapito" localSheetId="13">#REF!</definedName>
    <definedName name="Us_sapito" localSheetId="14">#REF!</definedName>
    <definedName name="Us_sapito" localSheetId="6">#REF!</definedName>
    <definedName name="Us_sapito">#REF!</definedName>
    <definedName name="US_topadora" localSheetId="4">#REF!</definedName>
    <definedName name="US_topadora" localSheetId="7">#REF!</definedName>
    <definedName name="US_topadora" localSheetId="8">#REF!</definedName>
    <definedName name="US_topadora" localSheetId="9">#REF!</definedName>
    <definedName name="US_topadora" localSheetId="10">#REF!</definedName>
    <definedName name="US_topadora" localSheetId="11">#REF!</definedName>
    <definedName name="US_topadora" localSheetId="12">#REF!</definedName>
    <definedName name="US_topadora" localSheetId="13">#REF!</definedName>
    <definedName name="US_topadora" localSheetId="14">#REF!</definedName>
    <definedName name="US_topadora" localSheetId="6">#REF!</definedName>
    <definedName name="US_topadora">#REF!</definedName>
    <definedName name="Us_trailla" localSheetId="4">#REF!</definedName>
    <definedName name="Us_trailla" localSheetId="7">#REF!</definedName>
    <definedName name="Us_trailla" localSheetId="8">#REF!</definedName>
    <definedName name="Us_trailla" localSheetId="9">#REF!</definedName>
    <definedName name="Us_trailla" localSheetId="10">#REF!</definedName>
    <definedName name="Us_trailla" localSheetId="11">#REF!</definedName>
    <definedName name="Us_trailla" localSheetId="12">#REF!</definedName>
    <definedName name="Us_trailla" localSheetId="13">#REF!</definedName>
    <definedName name="Us_trailla" localSheetId="14">#REF!</definedName>
    <definedName name="Us_trailla" localSheetId="6">#REF!</definedName>
    <definedName name="Us_trailla">#REF!</definedName>
    <definedName name="Us_volquete" localSheetId="4">#REF!</definedName>
    <definedName name="Us_volquete" localSheetId="7">#REF!</definedName>
    <definedName name="Us_volquete" localSheetId="8">#REF!</definedName>
    <definedName name="Us_volquete" localSheetId="9">#REF!</definedName>
    <definedName name="Us_volquete" localSheetId="10">#REF!</definedName>
    <definedName name="Us_volquete" localSheetId="11">#REF!</definedName>
    <definedName name="Us_volquete" localSheetId="12">#REF!</definedName>
    <definedName name="Us_volquete" localSheetId="13">#REF!</definedName>
    <definedName name="Us_volquete" localSheetId="14">#REF!</definedName>
    <definedName name="Us_volquete" localSheetId="6">#REF!</definedName>
    <definedName name="Us_volquete">#REF!</definedName>
    <definedName name="uy" localSheetId="4" hidden="1">#REF!</definedName>
    <definedName name="uy" localSheetId="7" hidden="1">#REF!</definedName>
    <definedName name="uy" localSheetId="8" hidden="1">#REF!</definedName>
    <definedName name="uy" localSheetId="9" hidden="1">#REF!</definedName>
    <definedName name="uy" localSheetId="10" hidden="1">#REF!</definedName>
    <definedName name="uy" localSheetId="11" hidden="1">#REF!</definedName>
    <definedName name="uy" localSheetId="12" hidden="1">#REF!</definedName>
    <definedName name="uy" localSheetId="13" hidden="1">#REF!</definedName>
    <definedName name="uy" localSheetId="14" hidden="1">#REF!</definedName>
    <definedName name="uy" localSheetId="6" hidden="1">#REF!</definedName>
    <definedName name="uy" hidden="1">#REF!</definedName>
    <definedName name="uyygieyu" localSheetId="4">#REF!</definedName>
    <definedName name="uyygieyu" localSheetId="7">#REF!</definedName>
    <definedName name="uyygieyu" localSheetId="8">#REF!</definedName>
    <definedName name="uyygieyu" localSheetId="9">#REF!</definedName>
    <definedName name="uyygieyu" localSheetId="10">#REF!</definedName>
    <definedName name="uyygieyu" localSheetId="11">#REF!</definedName>
    <definedName name="uyygieyu" localSheetId="12">#REF!</definedName>
    <definedName name="uyygieyu" localSheetId="13">#REF!</definedName>
    <definedName name="uyygieyu" localSheetId="14">#REF!</definedName>
    <definedName name="uyygieyu" localSheetId="6">#REF!</definedName>
    <definedName name="uyygieyu">#REF!</definedName>
    <definedName name="v" localSheetId="4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11">#REF!</definedName>
    <definedName name="v" localSheetId="12">#REF!</definedName>
    <definedName name="v" localSheetId="13">#REF!</definedName>
    <definedName name="v" localSheetId="14">#REF!</definedName>
    <definedName name="v" localSheetId="6">#REF!</definedName>
    <definedName name="v">#REF!</definedName>
    <definedName name="V_Depreciar" localSheetId="4">#REF!</definedName>
    <definedName name="V_Depreciar" localSheetId="7">#REF!</definedName>
    <definedName name="V_Depreciar" localSheetId="8">#REF!</definedName>
    <definedName name="V_Depreciar" localSheetId="9">#REF!</definedName>
    <definedName name="V_Depreciar" localSheetId="10">#REF!</definedName>
    <definedName name="V_Depreciar" localSheetId="11">#REF!</definedName>
    <definedName name="V_Depreciar" localSheetId="12">#REF!</definedName>
    <definedName name="V_Depreciar" localSheetId="13">#REF!</definedName>
    <definedName name="V_Depreciar" localSheetId="14">#REF!</definedName>
    <definedName name="V_Depreciar" localSheetId="6">#REF!</definedName>
    <definedName name="V_Depreciar">#REF!</definedName>
    <definedName name="v_dólar" localSheetId="4">#REF!</definedName>
    <definedName name="v_dólar" localSheetId="7">#REF!</definedName>
    <definedName name="v_dólar" localSheetId="8">#REF!</definedName>
    <definedName name="v_dólar" localSheetId="9">#REF!</definedName>
    <definedName name="v_dólar" localSheetId="10">#REF!</definedName>
    <definedName name="v_dólar" localSheetId="11">#REF!</definedName>
    <definedName name="v_dólar" localSheetId="12">#REF!</definedName>
    <definedName name="v_dólar" localSheetId="13">#REF!</definedName>
    <definedName name="v_dólar" localSheetId="14">#REF!</definedName>
    <definedName name="v_dólar" localSheetId="6">#REF!</definedName>
    <definedName name="v_dólar">#REF!</definedName>
    <definedName name="V_Pista" localSheetId="4">#REF!</definedName>
    <definedName name="V_Pista" localSheetId="7">#REF!</definedName>
    <definedName name="V_Pista" localSheetId="8">#REF!</definedName>
    <definedName name="V_Pista" localSheetId="9">#REF!</definedName>
    <definedName name="V_Pista" localSheetId="10">#REF!</definedName>
    <definedName name="V_Pista" localSheetId="11">#REF!</definedName>
    <definedName name="V_Pista" localSheetId="12">#REF!</definedName>
    <definedName name="V_Pista" localSheetId="13">#REF!</definedName>
    <definedName name="V_Pista" localSheetId="14">#REF!</definedName>
    <definedName name="V_Pista" localSheetId="6">#REF!</definedName>
    <definedName name="V_Pista">#REF!</definedName>
    <definedName name="V_Planta" localSheetId="4">#REF!</definedName>
    <definedName name="V_Planta" localSheetId="7">#REF!</definedName>
    <definedName name="V_Planta" localSheetId="8">#REF!</definedName>
    <definedName name="V_Planta" localSheetId="9">#REF!</definedName>
    <definedName name="V_Planta" localSheetId="10">#REF!</definedName>
    <definedName name="V_Planta" localSheetId="11">#REF!</definedName>
    <definedName name="V_Planta" localSheetId="12">#REF!</definedName>
    <definedName name="V_Planta" localSheetId="13">#REF!</definedName>
    <definedName name="V_Planta" localSheetId="14">#REF!</definedName>
    <definedName name="V_Planta" localSheetId="6">#REF!</definedName>
    <definedName name="V_Planta">#REF!</definedName>
    <definedName name="valor_a_depreciar" localSheetId="4">#REF!</definedName>
    <definedName name="valor_a_depreciar" localSheetId="7">#REF!</definedName>
    <definedName name="valor_a_depreciar" localSheetId="8">#REF!</definedName>
    <definedName name="valor_a_depreciar" localSheetId="9">#REF!</definedName>
    <definedName name="valor_a_depreciar" localSheetId="10">#REF!</definedName>
    <definedName name="valor_a_depreciar" localSheetId="11">#REF!</definedName>
    <definedName name="valor_a_depreciar" localSheetId="12">#REF!</definedName>
    <definedName name="valor_a_depreciar" localSheetId="13">#REF!</definedName>
    <definedName name="valor_a_depreciar" localSheetId="14">#REF!</definedName>
    <definedName name="valor_a_depreciar" localSheetId="6">#REF!</definedName>
    <definedName name="valor_a_depreciar">#REF!</definedName>
    <definedName name="VALOR_AGUA" localSheetId="4">#REF!</definedName>
    <definedName name="VALOR_AGUA" localSheetId="7">#REF!</definedName>
    <definedName name="VALOR_AGUA" localSheetId="8">#REF!</definedName>
    <definedName name="VALOR_AGUA" localSheetId="9">#REF!</definedName>
    <definedName name="VALOR_AGUA" localSheetId="10">#REF!</definedName>
    <definedName name="VALOR_AGUA" localSheetId="11">#REF!</definedName>
    <definedName name="VALOR_AGUA" localSheetId="12">#REF!</definedName>
    <definedName name="VALOR_AGUA" localSheetId="13">#REF!</definedName>
    <definedName name="VALOR_AGUA" localSheetId="14">#REF!</definedName>
    <definedName name="VALOR_AGUA" localSheetId="6">#REF!</definedName>
    <definedName name="VALOR_AGUA">#REF!</definedName>
    <definedName name="VALOR_ANDE" localSheetId="4">#REF!</definedName>
    <definedName name="VALOR_ANDE" localSheetId="7">#REF!</definedName>
    <definedName name="VALOR_ANDE" localSheetId="8">#REF!</definedName>
    <definedName name="VALOR_ANDE" localSheetId="9">#REF!</definedName>
    <definedName name="VALOR_ANDE" localSheetId="10">#REF!</definedName>
    <definedName name="VALOR_ANDE" localSheetId="11">#REF!</definedName>
    <definedName name="VALOR_ANDE" localSheetId="12">#REF!</definedName>
    <definedName name="VALOR_ANDE" localSheetId="13">#REF!</definedName>
    <definedName name="VALOR_ANDE" localSheetId="14">#REF!</definedName>
    <definedName name="VALOR_ANDE" localSheetId="6">#REF!</definedName>
    <definedName name="VALOR_ANDE">#REF!</definedName>
    <definedName name="VALOR_ARENA" localSheetId="4">#REF!</definedName>
    <definedName name="VALOR_ARENA" localSheetId="7">#REF!</definedName>
    <definedName name="VALOR_ARENA" localSheetId="8">#REF!</definedName>
    <definedName name="VALOR_ARENA" localSheetId="9">#REF!</definedName>
    <definedName name="VALOR_ARENA" localSheetId="10">#REF!</definedName>
    <definedName name="VALOR_ARENA" localSheetId="11">#REF!</definedName>
    <definedName name="VALOR_ARENA" localSheetId="12">#REF!</definedName>
    <definedName name="VALOR_ARENA" localSheetId="13">#REF!</definedName>
    <definedName name="VALOR_ARENA" localSheetId="14">#REF!</definedName>
    <definedName name="VALOR_ARENA" localSheetId="6">#REF!</definedName>
    <definedName name="VALOR_ARENA">#REF!</definedName>
    <definedName name="VALOR_CEMENTO" localSheetId="4">#REF!</definedName>
    <definedName name="VALOR_CEMENTO" localSheetId="7">#REF!</definedName>
    <definedName name="VALOR_CEMENTO" localSheetId="8">#REF!</definedName>
    <definedName name="VALOR_CEMENTO" localSheetId="9">#REF!</definedName>
    <definedName name="VALOR_CEMENTO" localSheetId="10">#REF!</definedName>
    <definedName name="VALOR_CEMENTO" localSheetId="11">#REF!</definedName>
    <definedName name="VALOR_CEMENTO" localSheetId="12">#REF!</definedName>
    <definedName name="VALOR_CEMENTO" localSheetId="13">#REF!</definedName>
    <definedName name="VALOR_CEMENTO" localSheetId="14">#REF!</definedName>
    <definedName name="VALOR_CEMENTO" localSheetId="6">#REF!</definedName>
    <definedName name="VALOR_CEMENTO">#REF!</definedName>
    <definedName name="VALOR_COMBUSTIBLE" localSheetId="4">#REF!</definedName>
    <definedName name="VALOR_COMBUSTIBLE" localSheetId="7">#REF!</definedName>
    <definedName name="VALOR_COMBUSTIBLE" localSheetId="8">#REF!</definedName>
    <definedName name="VALOR_COMBUSTIBLE" localSheetId="9">#REF!</definedName>
    <definedName name="VALOR_COMBUSTIBLE" localSheetId="10">#REF!</definedName>
    <definedName name="VALOR_COMBUSTIBLE" localSheetId="11">#REF!</definedName>
    <definedName name="VALOR_COMBUSTIBLE" localSheetId="12">#REF!</definedName>
    <definedName name="VALOR_COMBUSTIBLE" localSheetId="13">#REF!</definedName>
    <definedName name="VALOR_COMBUSTIBLE" localSheetId="14">#REF!</definedName>
    <definedName name="VALOR_COMBUSTIBLE" localSheetId="6">#REF!</definedName>
    <definedName name="VALOR_COMBUSTIBLE">#REF!</definedName>
    <definedName name="VALOR_D" localSheetId="4">#REF!</definedName>
    <definedName name="VALOR_D" localSheetId="7">#REF!</definedName>
    <definedName name="VALOR_D" localSheetId="8">#REF!</definedName>
    <definedName name="VALOR_D" localSheetId="9">#REF!</definedName>
    <definedName name="VALOR_D" localSheetId="10">#REF!</definedName>
    <definedName name="VALOR_D" localSheetId="11">#REF!</definedName>
    <definedName name="VALOR_D" localSheetId="12">#REF!</definedName>
    <definedName name="VALOR_D" localSheetId="13">#REF!</definedName>
    <definedName name="VALOR_D" localSheetId="14">#REF!</definedName>
    <definedName name="VALOR_D" localSheetId="6">#REF!</definedName>
    <definedName name="VALOR_D">#REF!</definedName>
    <definedName name="VALOR_DOLAR" localSheetId="4">#REF!</definedName>
    <definedName name="VALOR_DOLAR" localSheetId="7">#REF!</definedName>
    <definedName name="VALOR_DOLAR" localSheetId="8">#REF!</definedName>
    <definedName name="VALOR_DOLAR" localSheetId="9">#REF!</definedName>
    <definedName name="VALOR_DOLAR" localSheetId="10">#REF!</definedName>
    <definedName name="VALOR_DOLAR" localSheetId="11">#REF!</definedName>
    <definedName name="VALOR_DOLAR" localSheetId="12">#REF!</definedName>
    <definedName name="VALOR_DOLAR" localSheetId="13">#REF!</definedName>
    <definedName name="VALOR_DOLAR" localSheetId="14">#REF!</definedName>
    <definedName name="VALOR_DOLAR" localSheetId="6">#REF!</definedName>
    <definedName name="VALOR_DOLAR">#REF!</definedName>
    <definedName name="Valor_Dólar" localSheetId="4">#REF!</definedName>
    <definedName name="Valor_Dólar" localSheetId="7">#REF!</definedName>
    <definedName name="Valor_Dólar" localSheetId="8">#REF!</definedName>
    <definedName name="Valor_Dólar" localSheetId="9">#REF!</definedName>
    <definedName name="Valor_Dólar" localSheetId="10">#REF!</definedName>
    <definedName name="Valor_Dólar" localSheetId="11">#REF!</definedName>
    <definedName name="Valor_Dólar" localSheetId="12">#REF!</definedName>
    <definedName name="Valor_Dólar" localSheetId="13">#REF!</definedName>
    <definedName name="Valor_Dólar" localSheetId="14">#REF!</definedName>
    <definedName name="Valor_Dólar" localSheetId="6">#REF!</definedName>
    <definedName name="Valor_Dólar">#REF!</definedName>
    <definedName name="Valor_Gasoil" localSheetId="4">#REF!</definedName>
    <definedName name="Valor_Gasoil" localSheetId="7">#REF!</definedName>
    <definedName name="Valor_Gasoil" localSheetId="8">#REF!</definedName>
    <definedName name="Valor_Gasoil" localSheetId="9">#REF!</definedName>
    <definedName name="Valor_Gasoil" localSheetId="10">#REF!</definedName>
    <definedName name="Valor_Gasoil" localSheetId="11">#REF!</definedName>
    <definedName name="Valor_Gasoil" localSheetId="12">#REF!</definedName>
    <definedName name="Valor_Gasoil" localSheetId="13">#REF!</definedName>
    <definedName name="Valor_Gasoil" localSheetId="14">#REF!</definedName>
    <definedName name="Valor_Gasoil" localSheetId="6">#REF!</definedName>
    <definedName name="Valor_Gasoil">#REF!</definedName>
    <definedName name="VALOR_TRITURADA" localSheetId="4">#REF!</definedName>
    <definedName name="VALOR_TRITURADA" localSheetId="7">#REF!</definedName>
    <definedName name="VALOR_TRITURADA" localSheetId="8">#REF!</definedName>
    <definedName name="VALOR_TRITURADA" localSheetId="9">#REF!</definedName>
    <definedName name="VALOR_TRITURADA" localSheetId="10">#REF!</definedName>
    <definedName name="VALOR_TRITURADA" localSheetId="11">#REF!</definedName>
    <definedName name="VALOR_TRITURADA" localSheetId="12">#REF!</definedName>
    <definedName name="VALOR_TRITURADA" localSheetId="13">#REF!</definedName>
    <definedName name="VALOR_TRITURADA" localSheetId="14">#REF!</definedName>
    <definedName name="VALOR_TRITURADA" localSheetId="6">#REF!</definedName>
    <definedName name="VALOR_TRITURADA">#REF!</definedName>
    <definedName name="valores_contractuales" localSheetId="4">#REF!</definedName>
    <definedName name="valores_contractuales" localSheetId="7">#REF!</definedName>
    <definedName name="valores_contractuales" localSheetId="8">#REF!</definedName>
    <definedName name="valores_contractuales" localSheetId="9">#REF!</definedName>
    <definedName name="valores_contractuales" localSheetId="10">#REF!</definedName>
    <definedName name="valores_contractuales" localSheetId="11">#REF!</definedName>
    <definedName name="valores_contractuales" localSheetId="12">#REF!</definedName>
    <definedName name="valores_contractuales" localSheetId="13">#REF!</definedName>
    <definedName name="valores_contractuales" localSheetId="14">#REF!</definedName>
    <definedName name="valores_contractuales" localSheetId="6">#REF!</definedName>
    <definedName name="valores_contractuales">#REF!</definedName>
    <definedName name="Values_Entered" localSheetId="4">IF('5- COSTO FINANCIERO AFD'!Loan_Amount*'5- COSTO FINANCIERO AFD'!Interest_Rate*'5- COSTO FINANCIERO AFD'!Loan_Years*'5- COSTO FINANCIERO AFD'!Loan_Start&gt;0,1,0)</definedName>
    <definedName name="Values_Entered" localSheetId="7">IF('ESTRUCTURA DE COSTOS T1'!Loan_Amount*'ESTRUCTURA DE COSTOS T1'!Interest_Rate*'ESTRUCTURA DE COSTOS T1'!Loan_Years*'ESTRUCTURA DE COSTOS T1'!Loan_Start&gt;0,1,0)</definedName>
    <definedName name="Values_Entered" localSheetId="8">IF('ESTRUCTURA DE COSTOS T2'!Loan_Amount*'ESTRUCTURA DE COSTOS T2'!Interest_Rate*'ESTRUCTURA DE COSTOS T2'!Loan_Years*'ESTRUCTURA DE COSTOS T2'!Loan_Start&gt;0,1,0)</definedName>
    <definedName name="Values_Entered" localSheetId="9">IF('ESTRUCTURA DE COSTOS T3'!Loan_Amount*'ESTRUCTURA DE COSTOS T3'!Interest_Rate*'ESTRUCTURA DE COSTOS T3'!Loan_Years*'ESTRUCTURA DE COSTOS T3'!Loan_Start&gt;0,1,0)</definedName>
    <definedName name="Values_Entered" localSheetId="10">IF('ESTRUCTURA DE COSTOS T4'!Loan_Amount*'ESTRUCTURA DE COSTOS T4'!Interest_Rate*'ESTRUCTURA DE COSTOS T4'!Loan_Years*'ESTRUCTURA DE COSTOS T4'!Loan_Start&gt;0,1,0)</definedName>
    <definedName name="Values_Entered" localSheetId="11">IF('ESTRUCTURA DE COSTOS T5'!Loan_Amount*'ESTRUCTURA DE COSTOS T5'!Interest_Rate*'ESTRUCTURA DE COSTOS T5'!Loan_Years*'ESTRUCTURA DE COSTOS T5'!Loan_Start&gt;0,1,0)</definedName>
    <definedName name="Values_Entered" localSheetId="12">IF('ESTRUCTURA DE COSTOS T6'!Loan_Amount*'ESTRUCTURA DE COSTOS T6'!Interest_Rate*'ESTRUCTURA DE COSTOS T6'!Loan_Years*'ESTRUCTURA DE COSTOS T6'!Loan_Start&gt;0,1,0)</definedName>
    <definedName name="Values_Entered" localSheetId="13">IF('ESTRUCTURA DE COSTOS T7'!Loan_Amount*'ESTRUCTURA DE COSTOS T7'!Interest_Rate*'ESTRUCTURA DE COSTOS T7'!Loan_Years*'ESTRUCTURA DE COSTOS T7'!Loan_Start&gt;0,1,0)</definedName>
    <definedName name="Values_Entered" localSheetId="14">IF('ESTRUCTURA DE COSTOS T8'!Loan_Amount*'ESTRUCTURA DE COSTOS T8'!Interest_Rate*'ESTRUCTURA DE COSTOS T8'!Loan_Years*'ESTRUCTURA DE COSTOS T8'!Loan_Start&gt;0,1,0)</definedName>
    <definedName name="Values_Entered" localSheetId="6">IF('RESUMEN PARA PLATAFORMA '!Loan_Amount*'RESUMEN PARA PLATAFORMA '!Interest_Rate*'RESUMEN PARA PLATAFORMA '!Loan_Years*'RESUMEN PARA PLATAFORMA '!Loan_Start&gt;0,1,0)</definedName>
    <definedName name="Values_Entered">IF(Loan_Amount*Interest_Rate*Loan_Years*Loan_Start&gt;0,1,0)</definedName>
    <definedName name="var" localSheetId="4">#REF!</definedName>
    <definedName name="var" localSheetId="7">#REF!</definedName>
    <definedName name="var" localSheetId="8">#REF!</definedName>
    <definedName name="var" localSheetId="9">#REF!</definedName>
    <definedName name="var" localSheetId="10">#REF!</definedName>
    <definedName name="var" localSheetId="11">#REF!</definedName>
    <definedName name="var" localSheetId="12">#REF!</definedName>
    <definedName name="var" localSheetId="13">#REF!</definedName>
    <definedName name="var" localSheetId="14">#REF!</definedName>
    <definedName name="var" localSheetId="6">#REF!</definedName>
    <definedName name="var">#REF!</definedName>
    <definedName name="Var_conf" localSheetId="4">#REF!</definedName>
    <definedName name="Var_conf" localSheetId="7">#REF!</definedName>
    <definedName name="Var_conf" localSheetId="8">#REF!</definedName>
    <definedName name="Var_conf" localSheetId="9">#REF!</definedName>
    <definedName name="Var_conf" localSheetId="10">#REF!</definedName>
    <definedName name="Var_conf" localSheetId="11">#REF!</definedName>
    <definedName name="Var_conf" localSheetId="12">#REF!</definedName>
    <definedName name="Var_conf" localSheetId="13">#REF!</definedName>
    <definedName name="Var_conf" localSheetId="14">#REF!</definedName>
    <definedName name="Var_conf" localSheetId="6">#REF!</definedName>
    <definedName name="Var_conf">#REF!</definedName>
    <definedName name="varC1" localSheetId="4">#REF!</definedName>
    <definedName name="varC1" localSheetId="7">#REF!</definedName>
    <definedName name="varC1" localSheetId="8">#REF!</definedName>
    <definedName name="varC1" localSheetId="9">#REF!</definedName>
    <definedName name="varC1" localSheetId="10">#REF!</definedName>
    <definedName name="varC1" localSheetId="11">#REF!</definedName>
    <definedName name="varC1" localSheetId="12">#REF!</definedName>
    <definedName name="varC1" localSheetId="13">#REF!</definedName>
    <definedName name="varC1" localSheetId="14">#REF!</definedName>
    <definedName name="varC1" localSheetId="6">#REF!</definedName>
    <definedName name="varC1">#REF!</definedName>
    <definedName name="varC2" localSheetId="4">#REF!</definedName>
    <definedName name="varC2" localSheetId="7">#REF!</definedName>
    <definedName name="varC2" localSheetId="8">#REF!</definedName>
    <definedName name="varC2" localSheetId="9">#REF!</definedName>
    <definedName name="varC2" localSheetId="10">#REF!</definedName>
    <definedName name="varC2" localSheetId="11">#REF!</definedName>
    <definedName name="varC2" localSheetId="12">#REF!</definedName>
    <definedName name="varC2" localSheetId="13">#REF!</definedName>
    <definedName name="varC2" localSheetId="14">#REF!</definedName>
    <definedName name="varC2" localSheetId="6">#REF!</definedName>
    <definedName name="varC2">#REF!</definedName>
    <definedName name="vard" localSheetId="4">#REF!</definedName>
    <definedName name="vard" localSheetId="7">#REF!</definedName>
    <definedName name="vard" localSheetId="8">#REF!</definedName>
    <definedName name="vard" localSheetId="9">#REF!</definedName>
    <definedName name="vard" localSheetId="10">#REF!</definedName>
    <definedName name="vard" localSheetId="11">#REF!</definedName>
    <definedName name="vard" localSheetId="12">#REF!</definedName>
    <definedName name="vard" localSheetId="13">#REF!</definedName>
    <definedName name="vard" localSheetId="14">#REF!</definedName>
    <definedName name="vard" localSheetId="6">#REF!</definedName>
    <definedName name="vard">#REF!</definedName>
    <definedName name="varilla" localSheetId="4">#REF!</definedName>
    <definedName name="varilla" localSheetId="7">#REF!</definedName>
    <definedName name="varilla" localSheetId="8">#REF!</definedName>
    <definedName name="varilla" localSheetId="9">#REF!</definedName>
    <definedName name="varilla" localSheetId="10">#REF!</definedName>
    <definedName name="varilla" localSheetId="11">#REF!</definedName>
    <definedName name="varilla" localSheetId="12">#REF!</definedName>
    <definedName name="varilla" localSheetId="13">#REF!</definedName>
    <definedName name="varilla" localSheetId="14">#REF!</definedName>
    <definedName name="varilla" localSheetId="6">#REF!</definedName>
    <definedName name="varilla">#REF!</definedName>
    <definedName name="VARILLACA50_P" localSheetId="4">#REF!</definedName>
    <definedName name="VARILLACA50_P" localSheetId="7">#REF!</definedName>
    <definedName name="VARILLACA50_P" localSheetId="8">#REF!</definedName>
    <definedName name="VARILLACA50_P" localSheetId="9">#REF!</definedName>
    <definedName name="VARILLACA50_P" localSheetId="10">#REF!</definedName>
    <definedName name="VARILLACA50_P" localSheetId="11">#REF!</definedName>
    <definedName name="VARILLACA50_P" localSheetId="12">#REF!</definedName>
    <definedName name="VARILLACA50_P" localSheetId="13">#REF!</definedName>
    <definedName name="VARILLACA50_P" localSheetId="14">#REF!</definedName>
    <definedName name="VARILLACA50_P" localSheetId="6">#REF!</definedName>
    <definedName name="VARILLACA50_P">#REF!</definedName>
    <definedName name="vc" localSheetId="4">#REF!</definedName>
    <definedName name="vc" localSheetId="7">#REF!</definedName>
    <definedName name="vc" localSheetId="8">#REF!</definedName>
    <definedName name="vc" localSheetId="9">#REF!</definedName>
    <definedName name="vc" localSheetId="10">#REF!</definedName>
    <definedName name="vc" localSheetId="11">#REF!</definedName>
    <definedName name="vc" localSheetId="12">#REF!</definedName>
    <definedName name="vc" localSheetId="13">#REF!</definedName>
    <definedName name="vc" localSheetId="14">#REF!</definedName>
    <definedName name="vc" localSheetId="6">#REF!</definedName>
    <definedName name="vc">#REF!</definedName>
    <definedName name="VC_LISO" localSheetId="4">#REF!</definedName>
    <definedName name="VC_LISO" localSheetId="7">#REF!</definedName>
    <definedName name="VC_LISO" localSheetId="8">#REF!</definedName>
    <definedName name="VC_LISO" localSheetId="9">#REF!</definedName>
    <definedName name="VC_LISO" localSheetId="10">#REF!</definedName>
    <definedName name="VC_LISO" localSheetId="11">#REF!</definedName>
    <definedName name="VC_LISO" localSheetId="12">#REF!</definedName>
    <definedName name="VC_LISO" localSheetId="13">#REF!</definedName>
    <definedName name="VC_LISO" localSheetId="14">#REF!</definedName>
    <definedName name="VC_LISO" localSheetId="6">#REF!</definedName>
    <definedName name="VC_LISO">#REF!</definedName>
    <definedName name="vdvf" localSheetId="4" hidden="1">#REF!</definedName>
    <definedName name="vdvf" localSheetId="7" hidden="1">#REF!</definedName>
    <definedName name="vdvf" localSheetId="8" hidden="1">#REF!</definedName>
    <definedName name="vdvf" localSheetId="9" hidden="1">#REF!</definedName>
    <definedName name="vdvf" localSheetId="10" hidden="1">#REF!</definedName>
    <definedName name="vdvf" localSheetId="11" hidden="1">#REF!</definedName>
    <definedName name="vdvf" localSheetId="12" hidden="1">#REF!</definedName>
    <definedName name="vdvf" localSheetId="13" hidden="1">#REF!</definedName>
    <definedName name="vdvf" localSheetId="14" hidden="1">#REF!</definedName>
    <definedName name="vdvf" localSheetId="6" hidden="1">#REF!</definedName>
    <definedName name="vdvf" hidden="1">#REF!</definedName>
    <definedName name="VE" localSheetId="4">#REF!</definedName>
    <definedName name="VE" localSheetId="7">#REF!</definedName>
    <definedName name="VE" localSheetId="8">#REF!</definedName>
    <definedName name="VE" localSheetId="9">#REF!</definedName>
    <definedName name="VE" localSheetId="10">#REF!</definedName>
    <definedName name="VE" localSheetId="11">#REF!</definedName>
    <definedName name="VE" localSheetId="12">#REF!</definedName>
    <definedName name="VE" localSheetId="13">#REF!</definedName>
    <definedName name="VE" localSheetId="14">#REF!</definedName>
    <definedName name="VE" localSheetId="6">#REF!</definedName>
    <definedName name="VE">#REF!</definedName>
    <definedName name="vida_util" localSheetId="4">#REF!</definedName>
    <definedName name="vida_util" localSheetId="7">#REF!</definedName>
    <definedName name="vida_util" localSheetId="8">#REF!</definedName>
    <definedName name="vida_util" localSheetId="9">#REF!</definedName>
    <definedName name="vida_util" localSheetId="10">#REF!</definedName>
    <definedName name="vida_util" localSheetId="11">#REF!</definedName>
    <definedName name="vida_util" localSheetId="12">#REF!</definedName>
    <definedName name="vida_util" localSheetId="13">#REF!</definedName>
    <definedName name="vida_util" localSheetId="14">#REF!</definedName>
    <definedName name="vida_util" localSheetId="6">#REF!</definedName>
    <definedName name="vida_util">#REF!</definedName>
    <definedName name="w" localSheetId="4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6">#REF!</definedName>
    <definedName name="w">#REF!</definedName>
    <definedName name="w45tg" localSheetId="4" hidden="1">#REF!</definedName>
    <definedName name="w45tg" localSheetId="7" hidden="1">#REF!</definedName>
    <definedName name="w45tg" localSheetId="8" hidden="1">#REF!</definedName>
    <definedName name="w45tg" localSheetId="9" hidden="1">#REF!</definedName>
    <definedName name="w45tg" localSheetId="10" hidden="1">#REF!</definedName>
    <definedName name="w45tg" localSheetId="11" hidden="1">#REF!</definedName>
    <definedName name="w45tg" localSheetId="12" hidden="1">#REF!</definedName>
    <definedName name="w45tg" localSheetId="13" hidden="1">#REF!</definedName>
    <definedName name="w45tg" localSheetId="14" hidden="1">#REF!</definedName>
    <definedName name="w45tg" localSheetId="6" hidden="1">#REF!</definedName>
    <definedName name="w45tg" hidden="1">#REF!</definedName>
    <definedName name="wefew" localSheetId="4" hidden="1">#REF!</definedName>
    <definedName name="wefew" localSheetId="7" hidden="1">#REF!</definedName>
    <definedName name="wefew" localSheetId="8" hidden="1">#REF!</definedName>
    <definedName name="wefew" localSheetId="9" hidden="1">#REF!</definedName>
    <definedName name="wefew" localSheetId="10" hidden="1">#REF!</definedName>
    <definedName name="wefew" localSheetId="11" hidden="1">#REF!</definedName>
    <definedName name="wefew" localSheetId="12" hidden="1">#REF!</definedName>
    <definedName name="wefew" localSheetId="13" hidden="1">#REF!</definedName>
    <definedName name="wefew" localSheetId="14" hidden="1">#REF!</definedName>
    <definedName name="wefew" localSheetId="6" hidden="1">#REF!</definedName>
    <definedName name="wefew" hidden="1">#REF!</definedName>
    <definedName name="wrn.CONTRATISTAS._.MAYO." localSheetId="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NTRATISTAS._.MAYO.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wrn.COORDENADAS._.REALES._.DE._.RUTA._.4." localSheetId="4" hidden="1">{#N/A,#N/A,FALSE,"PROYECTO";#N/A,#N/A,FALSE,"REAL"}</definedName>
    <definedName name="wrn.COORDENADAS._.REALES._.DE._.RUTA._.4." localSheetId="7" hidden="1">{#N/A,#N/A,FALSE,"PROYECTO";#N/A,#N/A,FALSE,"REAL"}</definedName>
    <definedName name="wrn.COORDENADAS._.REALES._.DE._.RUTA._.4." localSheetId="8" hidden="1">{#N/A,#N/A,FALSE,"PROYECTO";#N/A,#N/A,FALSE,"REAL"}</definedName>
    <definedName name="wrn.COORDENADAS._.REALES._.DE._.RUTA._.4." localSheetId="9" hidden="1">{#N/A,#N/A,FALSE,"PROYECTO";#N/A,#N/A,FALSE,"REAL"}</definedName>
    <definedName name="wrn.COORDENADAS._.REALES._.DE._.RUTA._.4." localSheetId="10" hidden="1">{#N/A,#N/A,FALSE,"PROYECTO";#N/A,#N/A,FALSE,"REAL"}</definedName>
    <definedName name="wrn.COORDENADAS._.REALES._.DE._.RUTA._.4." localSheetId="11" hidden="1">{#N/A,#N/A,FALSE,"PROYECTO";#N/A,#N/A,FALSE,"REAL"}</definedName>
    <definedName name="wrn.COORDENADAS._.REALES._.DE._.RUTA._.4." localSheetId="12" hidden="1">{#N/A,#N/A,FALSE,"PROYECTO";#N/A,#N/A,FALSE,"REAL"}</definedName>
    <definedName name="wrn.COORDENADAS._.REALES._.DE._.RUTA._.4." localSheetId="13" hidden="1">{#N/A,#N/A,FALSE,"PROYECTO";#N/A,#N/A,FALSE,"REAL"}</definedName>
    <definedName name="wrn.COORDENADAS._.REALES._.DE._.RUTA._.4." localSheetId="14" hidden="1">{#N/A,#N/A,FALSE,"PROYECTO";#N/A,#N/A,FALSE,"REAL"}</definedName>
    <definedName name="wrn.COORDENADAS._.REALES._.DE._.RUTA._.4." hidden="1">{#N/A,#N/A,FALSE,"PROYECTO";#N/A,#N/A,FALSE,"REAL"}</definedName>
    <definedName name="wrn.floren." localSheetId="7" hidden="1">{#N/A,#N/A,FALSE,"Ag_Cardozo";#N/A,#N/A,FALSE,"Cardozo";#N/A,#N/A,FALSE,"Ortiz";#N/A,#N/A,FALSE,"Ag_Ortiz";#N/A,#N/A,FALSE,"Cabrera";#N/A,#N/A,FALSE,"Ag_Cabrera"}</definedName>
    <definedName name="wrn.floren." localSheetId="8" hidden="1">{#N/A,#N/A,FALSE,"Ag_Cardozo";#N/A,#N/A,FALSE,"Cardozo";#N/A,#N/A,FALSE,"Ortiz";#N/A,#N/A,FALSE,"Ag_Ortiz";#N/A,#N/A,FALSE,"Cabrera";#N/A,#N/A,FALSE,"Ag_Cabrera"}</definedName>
    <definedName name="wrn.floren." localSheetId="9" hidden="1">{#N/A,#N/A,FALSE,"Ag_Cardozo";#N/A,#N/A,FALSE,"Cardozo";#N/A,#N/A,FALSE,"Ortiz";#N/A,#N/A,FALSE,"Ag_Ortiz";#N/A,#N/A,FALSE,"Cabrera";#N/A,#N/A,FALSE,"Ag_Cabrera"}</definedName>
    <definedName name="wrn.floren." localSheetId="10" hidden="1">{#N/A,#N/A,FALSE,"Ag_Cardozo";#N/A,#N/A,FALSE,"Cardozo";#N/A,#N/A,FALSE,"Ortiz";#N/A,#N/A,FALSE,"Ag_Ortiz";#N/A,#N/A,FALSE,"Cabrera";#N/A,#N/A,FALSE,"Ag_Cabrera"}</definedName>
    <definedName name="wrn.floren." localSheetId="11" hidden="1">{#N/A,#N/A,FALSE,"Ag_Cardozo";#N/A,#N/A,FALSE,"Cardozo";#N/A,#N/A,FALSE,"Ortiz";#N/A,#N/A,FALSE,"Ag_Ortiz";#N/A,#N/A,FALSE,"Cabrera";#N/A,#N/A,FALSE,"Ag_Cabrera"}</definedName>
    <definedName name="wrn.floren." localSheetId="12" hidden="1">{#N/A,#N/A,FALSE,"Ag_Cardozo";#N/A,#N/A,FALSE,"Cardozo";#N/A,#N/A,FALSE,"Ortiz";#N/A,#N/A,FALSE,"Ag_Ortiz";#N/A,#N/A,FALSE,"Cabrera";#N/A,#N/A,FALSE,"Ag_Cabrera"}</definedName>
    <definedName name="wrn.floren." localSheetId="13" hidden="1">{#N/A,#N/A,FALSE,"Ag_Cardozo";#N/A,#N/A,FALSE,"Cardozo";#N/A,#N/A,FALSE,"Ortiz";#N/A,#N/A,FALSE,"Ag_Ortiz";#N/A,#N/A,FALSE,"Cabrera";#N/A,#N/A,FALSE,"Ag_Cabrera"}</definedName>
    <definedName name="wrn.floren." localSheetId="14" hidden="1">{#N/A,#N/A,FALSE,"Ag_Cardozo";#N/A,#N/A,FALSE,"Cardozo";#N/A,#N/A,FALSE,"Ortiz";#N/A,#N/A,FALSE,"Ag_Ortiz";#N/A,#N/A,FALSE,"Cabrera";#N/A,#N/A,FALSE,"Ag_Cabrera"}</definedName>
    <definedName name="wrn.floren." hidden="1">{#N/A,#N/A,FALSE,"Ag_Cardozo";#N/A,#N/A,FALSE,"Cardozo";#N/A,#N/A,FALSE,"Ortiz";#N/A,#N/A,FALSE,"Ag_Ortiz";#N/A,#N/A,FALSE,"Cabrera";#N/A,#N/A,FALSE,"Ag_Cabrera"}</definedName>
    <definedName name="wrn.LFIN5." localSheetId="7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8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9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10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11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12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13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localSheetId="14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LFIN5." hidden="1">{#N/A,#N/A,FALSE,"L_Ayala";#N/A,#N/A,FALSE,"E_Ayala";#N/A,#N/A,FALSE,"E_Arzamendia";#N/A,#N/A,FALSE,"L_Notario";#N/A,#N/A,FALSE,"E_Notario";#N/A,#N/A,FALSE,"L_Ardian";#N/A,#N/A,FALSE,"E_Ardian";#N/A,#N/A,FALSE,"L_Paiva";#N/A,#N/A,FALSE,"E_Paiva";#N/A,#N/A,FALSE,"L_Escobar";#N/A,#N/A,FALSE,"E_Escobar";#N/A,#N/A,FALSE,"L_Sanchez";#N/A,#N/A,FALSE,"E_Sanchez"}</definedName>
    <definedName name="wrn.RECIBOS." localSheetId="7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8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9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10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11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12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13" hidden="1">{#N/A,#N/A,FALSE,"L_Orue";#N/A,#N/A,FALSE,"E_Orue";#N/A,#N/A,FALSE,"L_Caba";#N/A,#N/A,FALSE,"E_Caba";#N/A,#N/A,FALSE,"L_Quin";#N/A,#N/A,FALSE,"E_Quin";#N/A,#N/A,FALSE,"L_Flei";#N/A,#N/A,FALSE,"E_Flei"}</definedName>
    <definedName name="wrn.RECIBOS." localSheetId="14" hidden="1">{#N/A,#N/A,FALSE,"L_Orue";#N/A,#N/A,FALSE,"E_Orue";#N/A,#N/A,FALSE,"L_Caba";#N/A,#N/A,FALSE,"E_Caba";#N/A,#N/A,FALSE,"L_Quin";#N/A,#N/A,FALSE,"E_Quin";#N/A,#N/A,FALSE,"L_Flei";#N/A,#N/A,FALSE,"E_Flei"}</definedName>
    <definedName name="wrn.RECIBOS." hidden="1">{#N/A,#N/A,FALSE,"L_Orue";#N/A,#N/A,FALSE,"E_Orue";#N/A,#N/A,FALSE,"L_Caba";#N/A,#N/A,FALSE,"E_Caba";#N/A,#N/A,FALSE,"L_Quin";#N/A,#N/A,FALSE,"E_Quin";#N/A,#N/A,FALSE,"L_Flei";#N/A,#N/A,FALSE,"E_Flei"}</definedName>
    <definedName name="wrn.Respaldos._.Certificado._.08._.Marzo." localSheetId="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7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8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9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10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11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12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13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localSheetId="14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08._.Marzo." hidden="1">{#N/A,#N/A,FALSE,"203.C";#N/A,#N/A,FALSE,"201";#N/A,#N/A,FALSE,"203.A";#N/A,#N/A,FALSE,"203.F";#N/A,#N/A,FALSE,"603.A.1";#N/A,#N/A,FALSE,"603.B.1";#N/A,#N/A,FALSE,"603.B.2";#N/A,#N/A,FALSE,"601.3";#N/A,#N/A,FALSE,"601.2";#N/A,#N/A,FALSE,"637";#N/A,#N/A,FALSE,"629";#N/A,#N/A,FALSE,"607";#N/A,#N/A,FALSE,"202"}</definedName>
    <definedName name="wrn.Respaldos._.Certificado._.12._.Julio." localSheetId="4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7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8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9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10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11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12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13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localSheetId="14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rn.Respaldos._.Certificado._.12._.Julio.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" localSheetId="4">#REF!</definedName>
    <definedName name="ww" localSheetId="7">#REF!</definedName>
    <definedName name="ww" localSheetId="8">#REF!</definedName>
    <definedName name="ww" localSheetId="9">#REF!</definedName>
    <definedName name="ww" localSheetId="10">#REF!</definedName>
    <definedName name="ww" localSheetId="11">#REF!</definedName>
    <definedName name="ww" localSheetId="12">#REF!</definedName>
    <definedName name="ww" localSheetId="13">#REF!</definedName>
    <definedName name="ww" localSheetId="14">#REF!</definedName>
    <definedName name="ww" localSheetId="6">#REF!</definedName>
    <definedName name="ww">#REF!</definedName>
    <definedName name="www" localSheetId="7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8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9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10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11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12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13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localSheetId="14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" hidden="1">{#N/A,#N/A,FALSE,"Triturada";#N/A,#N/A,FALSE,"601.2";#N/A,#N/A,FALSE,"601.3";#N/A,#N/A,FALSE,"603.B.3";#N/A,#N/A,FALSE,"603.B.2";#N/A,#N/A,FALSE,"603.B.1";#N/A,#N/A,FALSE,"603.A.2";#N/A,#N/A,FALSE,"407";#N/A,#N/A,FALSE,"203.F";#N/A,#N/A,FALSE,"203.C";#N/A,#N/A,FALSE,"201"}</definedName>
    <definedName name="wwwww" localSheetId="4">#REF!</definedName>
    <definedName name="wwwww" localSheetId="7">#REF!</definedName>
    <definedName name="wwwww" localSheetId="8">#REF!</definedName>
    <definedName name="wwwww" localSheetId="9">#REF!</definedName>
    <definedName name="wwwww" localSheetId="10">#REF!</definedName>
    <definedName name="wwwww" localSheetId="11">#REF!</definedName>
    <definedName name="wwwww" localSheetId="12">#REF!</definedName>
    <definedName name="wwwww" localSheetId="13">#REF!</definedName>
    <definedName name="wwwww" localSheetId="14">#REF!</definedName>
    <definedName name="wwwww" localSheetId="6">#REF!</definedName>
    <definedName name="wwwww">#REF!</definedName>
    <definedName name="x" localSheetId="4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6">#REF!</definedName>
    <definedName name="x">#REF!</definedName>
    <definedName name="xno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no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" localSheetId="4">#REF!</definedName>
    <definedName name="xx" localSheetId="7">#REF!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6">#REF!</definedName>
    <definedName name="xx">#REF!</definedName>
    <definedName name="xxx" localSheetId="4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6">#REF!</definedName>
    <definedName name="xxx">#REF!</definedName>
    <definedName name="xxxx" localSheetId="7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8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9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10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11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12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13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localSheetId="14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xxxx" hidden="1">{#N/A,#N/A,FALSE,"Duarte";#N/A,#N/A,FALSE,"Menacho";#N/A,#N/A,FALSE,"Amarilla";#N/A,#N/A,FALSE,"Verón";#N/A,#N/A,FALSE,"Rlópez";#N/A,#N/A,FALSE,"Clópez";#N/A,#N/A,FALSE,"Ferreira";#N/A,#N/A,FALSE,"Galeano";#N/A,#N/A,FALSE,"Orue"}</definedName>
    <definedName name="y" localSheetId="4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6">#REF!</definedName>
    <definedName name="y">#REF!</definedName>
    <definedName name="Yacimiento" localSheetId="4">#REF!</definedName>
    <definedName name="Yacimiento" localSheetId="7">#REF!</definedName>
    <definedName name="Yacimiento" localSheetId="8">#REF!</definedName>
    <definedName name="Yacimiento" localSheetId="9">#REF!</definedName>
    <definedName name="Yacimiento" localSheetId="10">#REF!</definedName>
    <definedName name="Yacimiento" localSheetId="11">#REF!</definedName>
    <definedName name="Yacimiento" localSheetId="12">#REF!</definedName>
    <definedName name="Yacimiento" localSheetId="13">#REF!</definedName>
    <definedName name="Yacimiento" localSheetId="14">#REF!</definedName>
    <definedName name="Yacimiento" localSheetId="6">#REF!</definedName>
    <definedName name="Yacimiento">#REF!</definedName>
    <definedName name="YACIMIENTO_F" localSheetId="4">#REF!</definedName>
    <definedName name="YACIMIENTO_F" localSheetId="7">#REF!</definedName>
    <definedName name="YACIMIENTO_F" localSheetId="8">#REF!</definedName>
    <definedName name="YACIMIENTO_F" localSheetId="9">#REF!</definedName>
    <definedName name="YACIMIENTO_F" localSheetId="10">#REF!</definedName>
    <definedName name="YACIMIENTO_F" localSheetId="11">#REF!</definedName>
    <definedName name="YACIMIENTO_F" localSheetId="12">#REF!</definedName>
    <definedName name="YACIMIENTO_F" localSheetId="13">#REF!</definedName>
    <definedName name="YACIMIENTO_F" localSheetId="14">#REF!</definedName>
    <definedName name="YACIMIENTO_F" localSheetId="6">#REF!</definedName>
    <definedName name="YACIMIENTO_F">#REF!</definedName>
    <definedName name="YACIMIENTO_P" localSheetId="4">#REF!</definedName>
    <definedName name="YACIMIENTO_P" localSheetId="7">#REF!</definedName>
    <definedName name="YACIMIENTO_P" localSheetId="8">#REF!</definedName>
    <definedName name="YACIMIENTO_P" localSheetId="9">#REF!</definedName>
    <definedName name="YACIMIENTO_P" localSheetId="10">#REF!</definedName>
    <definedName name="YACIMIENTO_P" localSheetId="11">#REF!</definedName>
    <definedName name="YACIMIENTO_P" localSheetId="12">#REF!</definedName>
    <definedName name="YACIMIENTO_P" localSheetId="13">#REF!</definedName>
    <definedName name="YACIMIENTO_P" localSheetId="14">#REF!</definedName>
    <definedName name="YACIMIENTO_P" localSheetId="6">#REF!</definedName>
    <definedName name="YACIMIENTO_P">#REF!</definedName>
    <definedName name="yen" localSheetId="4">#REF!</definedName>
    <definedName name="yen" localSheetId="7">#REF!</definedName>
    <definedName name="yen" localSheetId="8">#REF!</definedName>
    <definedName name="yen" localSheetId="9">#REF!</definedName>
    <definedName name="yen" localSheetId="10">#REF!</definedName>
    <definedName name="yen" localSheetId="11">#REF!</definedName>
    <definedName name="yen" localSheetId="12">#REF!</definedName>
    <definedName name="yen" localSheetId="13">#REF!</definedName>
    <definedName name="yen" localSheetId="14">#REF!</definedName>
    <definedName name="yen" localSheetId="6">#REF!</definedName>
    <definedName name="yen">#REF!</definedName>
    <definedName name="yhyh" localSheetId="4" hidden="1">#REF!</definedName>
    <definedName name="yhyh" localSheetId="7" hidden="1">#REF!</definedName>
    <definedName name="yhyh" localSheetId="8" hidden="1">#REF!</definedName>
    <definedName name="yhyh" localSheetId="9" hidden="1">#REF!</definedName>
    <definedName name="yhyh" localSheetId="10" hidden="1">#REF!</definedName>
    <definedName name="yhyh" localSheetId="11" hidden="1">#REF!</definedName>
    <definedName name="yhyh" localSheetId="12" hidden="1">#REF!</definedName>
    <definedName name="yhyh" localSheetId="13" hidden="1">#REF!</definedName>
    <definedName name="yhyh" localSheetId="14" hidden="1">#REF!</definedName>
    <definedName name="yhyh" localSheetId="6" hidden="1">#REF!</definedName>
    <definedName name="yhyh" hidden="1">#REF!</definedName>
    <definedName name="yty" localSheetId="4" hidden="1">#REF!</definedName>
    <definedName name="yty" localSheetId="7" hidden="1">#REF!</definedName>
    <definedName name="yty" localSheetId="8" hidden="1">#REF!</definedName>
    <definedName name="yty" localSheetId="9" hidden="1">#REF!</definedName>
    <definedName name="yty" localSheetId="10" hidden="1">#REF!</definedName>
    <definedName name="yty" localSheetId="11" hidden="1">#REF!</definedName>
    <definedName name="yty" localSheetId="12" hidden="1">#REF!</definedName>
    <definedName name="yty" localSheetId="13" hidden="1">#REF!</definedName>
    <definedName name="yty" localSheetId="14" hidden="1">#REF!</definedName>
    <definedName name="yty" localSheetId="6" hidden="1">#REF!</definedName>
    <definedName name="yty" hidden="1">#REF!</definedName>
    <definedName name="yy" localSheetId="4">#REF!</definedName>
    <definedName name="yy" localSheetId="7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6">#REF!</definedName>
    <definedName name="yy">#REF!</definedName>
    <definedName name="z" localSheetId="4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6">#REF!</definedName>
    <definedName name="z">#REF!</definedName>
    <definedName name="za" localSheetId="4">#REF!</definedName>
    <definedName name="za" localSheetId="7">#REF!</definedName>
    <definedName name="za" localSheetId="8">#REF!</definedName>
    <definedName name="za" localSheetId="9">#REF!</definedName>
    <definedName name="za" localSheetId="10">#REF!</definedName>
    <definedName name="za" localSheetId="11">#REF!</definedName>
    <definedName name="za" localSheetId="12">#REF!</definedName>
    <definedName name="za" localSheetId="13">#REF!</definedName>
    <definedName name="za" localSheetId="14">#REF!</definedName>
    <definedName name="za" localSheetId="6">#REF!</definedName>
    <definedName name="za">#REF!</definedName>
    <definedName name="zxczxczx" localSheetId="4">#REF!</definedName>
    <definedName name="zxczxczx" localSheetId="7">#REF!</definedName>
    <definedName name="zxczxczx" localSheetId="8">#REF!</definedName>
    <definedName name="zxczxczx" localSheetId="9">#REF!</definedName>
    <definedName name="zxczxczx" localSheetId="10">#REF!</definedName>
    <definedName name="zxczxczx" localSheetId="11">#REF!</definedName>
    <definedName name="zxczxczx" localSheetId="12">#REF!</definedName>
    <definedName name="zxczxczx" localSheetId="13">#REF!</definedName>
    <definedName name="zxczxczx" localSheetId="14">#REF!</definedName>
    <definedName name="zxczxczx" localSheetId="6">#REF!</definedName>
    <definedName name="zxczxczx">#REF!</definedName>
    <definedName name="zxxc" localSheetId="4" hidden="1">#REF!</definedName>
    <definedName name="zxxc" localSheetId="7" hidden="1">#REF!</definedName>
    <definedName name="zxxc" localSheetId="8" hidden="1">#REF!</definedName>
    <definedName name="zxxc" localSheetId="9" hidden="1">#REF!</definedName>
    <definedName name="zxxc" localSheetId="10" hidden="1">#REF!</definedName>
    <definedName name="zxxc" localSheetId="11" hidden="1">#REF!</definedName>
    <definedName name="zxxc" localSheetId="12" hidden="1">#REF!</definedName>
    <definedName name="zxxc" localSheetId="13" hidden="1">#REF!</definedName>
    <definedName name="zxxc" localSheetId="14" hidden="1">#REF!</definedName>
    <definedName name="zxxc" localSheetId="6" hidden="1">#REF!</definedName>
    <definedName name="zxxc" hidden="1">#REF!</definedName>
    <definedName name="ZZZ" localSheetId="7" hidden="1">{#N/A,#N/A,FALSE,"PROYECTO";#N/A,#N/A,FALSE,"REAL"}</definedName>
    <definedName name="ZZZ" localSheetId="8" hidden="1">{#N/A,#N/A,FALSE,"PROYECTO";#N/A,#N/A,FALSE,"REAL"}</definedName>
    <definedName name="ZZZ" localSheetId="9" hidden="1">{#N/A,#N/A,FALSE,"PROYECTO";#N/A,#N/A,FALSE,"REAL"}</definedName>
    <definedName name="ZZZ" localSheetId="10" hidden="1">{#N/A,#N/A,FALSE,"PROYECTO";#N/A,#N/A,FALSE,"REAL"}</definedName>
    <definedName name="ZZZ" localSheetId="11" hidden="1">{#N/A,#N/A,FALSE,"PROYECTO";#N/A,#N/A,FALSE,"REAL"}</definedName>
    <definedName name="ZZZ" localSheetId="12" hidden="1">{#N/A,#N/A,FALSE,"PROYECTO";#N/A,#N/A,FALSE,"REAL"}</definedName>
    <definedName name="ZZZ" localSheetId="13" hidden="1">{#N/A,#N/A,FALSE,"PROYECTO";#N/A,#N/A,FALSE,"REAL"}</definedName>
    <definedName name="ZZZ" localSheetId="14" hidden="1">{#N/A,#N/A,FALSE,"PROYECTO";#N/A,#N/A,FALSE,"REAL"}</definedName>
    <definedName name="ZZZ" hidden="1">{#N/A,#N/A,FALSE,"PROYECTO";#N/A,#N/A,FALSE,"REAL"}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7" l="1"/>
  <c r="C11" i="67"/>
  <c r="C13" i="67"/>
  <c r="G10" i="64" l="1"/>
  <c r="G29" i="62"/>
  <c r="G28" i="62"/>
  <c r="G27" i="62"/>
  <c r="G26" i="62"/>
  <c r="G25" i="62"/>
  <c r="G24" i="62"/>
  <c r="F23" i="62"/>
  <c r="G23" i="62" s="1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C36" i="67"/>
  <c r="J17" i="64" l="1"/>
  <c r="J16" i="64"/>
  <c r="U22" i="120" l="1"/>
  <c r="S22" i="120"/>
  <c r="Q22" i="120"/>
  <c r="O22" i="120"/>
  <c r="M22" i="120"/>
  <c r="K22" i="120"/>
  <c r="I22" i="120"/>
  <c r="G22" i="120"/>
  <c r="E22" i="120"/>
  <c r="C22" i="120"/>
  <c r="H5" i="128"/>
  <c r="H5" i="127"/>
  <c r="H5" i="126"/>
  <c r="H5" i="125"/>
  <c r="H5" i="124"/>
  <c r="H5" i="123"/>
  <c r="H5" i="122"/>
  <c r="H5" i="121"/>
  <c r="L25" i="97"/>
  <c r="M25" i="97" s="1"/>
  <c r="L24" i="97"/>
  <c r="M24" i="97" s="1"/>
  <c r="L23" i="97"/>
  <c r="M23" i="97" s="1"/>
  <c r="L22" i="97"/>
  <c r="M22" i="97" s="1"/>
  <c r="L21" i="97"/>
  <c r="M21" i="97" s="1"/>
  <c r="L20" i="97"/>
  <c r="M20" i="97" s="1"/>
  <c r="L19" i="97"/>
  <c r="M19" i="97" s="1"/>
  <c r="L18" i="97"/>
  <c r="M18" i="97" s="1"/>
  <c r="L17" i="97"/>
  <c r="M17" i="97" s="1"/>
  <c r="L16" i="97"/>
  <c r="M16" i="97" s="1"/>
  <c r="K25" i="97"/>
  <c r="K24" i="97"/>
  <c r="K23" i="97"/>
  <c r="K22" i="97"/>
  <c r="K21" i="97"/>
  <c r="K20" i="97"/>
  <c r="K19" i="97"/>
  <c r="K18" i="97"/>
  <c r="K17" i="97"/>
  <c r="K16" i="97"/>
  <c r="F30" i="128"/>
  <c r="F30" i="127"/>
  <c r="F30" i="126"/>
  <c r="F30" i="125"/>
  <c r="F30" i="124"/>
  <c r="F30" i="123"/>
  <c r="F30" i="122"/>
  <c r="F30" i="121"/>
  <c r="D5" i="128" l="1"/>
  <c r="O407" i="128"/>
  <c r="O406" i="128"/>
  <c r="O405" i="128"/>
  <c r="O404" i="128"/>
  <c r="O403" i="128"/>
  <c r="O402" i="128"/>
  <c r="O401" i="128"/>
  <c r="O400" i="128"/>
  <c r="O399" i="128"/>
  <c r="O398" i="128"/>
  <c r="O397" i="128"/>
  <c r="O396" i="128"/>
  <c r="O395" i="128"/>
  <c r="O394" i="128"/>
  <c r="O393" i="128"/>
  <c r="O392" i="128"/>
  <c r="O391" i="128"/>
  <c r="O390" i="128"/>
  <c r="O389" i="128"/>
  <c r="O388" i="128"/>
  <c r="O387" i="128"/>
  <c r="O386" i="128"/>
  <c r="O385" i="128"/>
  <c r="O384" i="128"/>
  <c r="O383" i="128"/>
  <c r="O382" i="128"/>
  <c r="O381" i="128"/>
  <c r="O380" i="128"/>
  <c r="O379" i="128"/>
  <c r="O378" i="128"/>
  <c r="O377" i="128"/>
  <c r="O376" i="128"/>
  <c r="O375" i="128"/>
  <c r="O374" i="128"/>
  <c r="O373" i="128"/>
  <c r="O372" i="128"/>
  <c r="O371" i="128"/>
  <c r="O370" i="128"/>
  <c r="O369" i="128"/>
  <c r="O368" i="128"/>
  <c r="O367" i="128"/>
  <c r="O366" i="128"/>
  <c r="O365" i="128"/>
  <c r="O364" i="128"/>
  <c r="O363" i="128"/>
  <c r="O362" i="128"/>
  <c r="O361" i="128"/>
  <c r="O360" i="128"/>
  <c r="O359" i="128"/>
  <c r="O358" i="128"/>
  <c r="O357" i="128"/>
  <c r="O356" i="128"/>
  <c r="O355" i="128"/>
  <c r="O354" i="128"/>
  <c r="O353" i="128"/>
  <c r="O352" i="128"/>
  <c r="O351" i="128"/>
  <c r="O350" i="128"/>
  <c r="O349" i="128"/>
  <c r="O348" i="128"/>
  <c r="O347" i="128"/>
  <c r="O346" i="128"/>
  <c r="O345" i="128"/>
  <c r="O344" i="128"/>
  <c r="O343" i="128"/>
  <c r="O342" i="128"/>
  <c r="O341" i="128"/>
  <c r="O340" i="128"/>
  <c r="O339" i="128"/>
  <c r="O338" i="128"/>
  <c r="O337" i="128"/>
  <c r="O336" i="128"/>
  <c r="O335" i="128"/>
  <c r="O334" i="128"/>
  <c r="O333" i="128"/>
  <c r="O332" i="128"/>
  <c r="O331" i="128"/>
  <c r="O330" i="128"/>
  <c r="O329" i="128"/>
  <c r="O328" i="128"/>
  <c r="O327" i="128"/>
  <c r="O326" i="128"/>
  <c r="O325" i="128"/>
  <c r="O324" i="128"/>
  <c r="O323" i="128"/>
  <c r="O322" i="128"/>
  <c r="O321" i="128"/>
  <c r="O320" i="128"/>
  <c r="O319" i="128"/>
  <c r="O318" i="128"/>
  <c r="O317" i="128"/>
  <c r="O316" i="128"/>
  <c r="O315" i="128"/>
  <c r="O314" i="128"/>
  <c r="O313" i="128"/>
  <c r="O312" i="128"/>
  <c r="O311" i="128"/>
  <c r="O310" i="128"/>
  <c r="O309" i="128"/>
  <c r="O308" i="128"/>
  <c r="O307" i="128"/>
  <c r="O306" i="128"/>
  <c r="O305" i="128"/>
  <c r="O304" i="128"/>
  <c r="O303" i="128"/>
  <c r="O302" i="128"/>
  <c r="O301" i="128"/>
  <c r="O300" i="128"/>
  <c r="O299" i="128"/>
  <c r="O298" i="128"/>
  <c r="O297" i="128"/>
  <c r="O296" i="128"/>
  <c r="O295" i="128"/>
  <c r="O294" i="128"/>
  <c r="O293" i="128"/>
  <c r="O292" i="128"/>
  <c r="O291" i="128"/>
  <c r="O290" i="128"/>
  <c r="O289" i="128"/>
  <c r="O288" i="128"/>
  <c r="O287" i="128"/>
  <c r="O286" i="128"/>
  <c r="O285" i="128"/>
  <c r="O284" i="128"/>
  <c r="O283" i="128"/>
  <c r="O282" i="128"/>
  <c r="O281" i="128"/>
  <c r="O280" i="128"/>
  <c r="O279" i="128"/>
  <c r="O278" i="128"/>
  <c r="O277" i="128"/>
  <c r="O276" i="128"/>
  <c r="O275" i="128"/>
  <c r="O274" i="128"/>
  <c r="O273" i="128"/>
  <c r="O272" i="128"/>
  <c r="O271" i="128"/>
  <c r="O270" i="128"/>
  <c r="O269" i="128"/>
  <c r="O268" i="128"/>
  <c r="O267" i="128"/>
  <c r="O266" i="128"/>
  <c r="O265" i="128"/>
  <c r="O264" i="128"/>
  <c r="O263" i="128"/>
  <c r="O262" i="128"/>
  <c r="O261" i="128"/>
  <c r="O260" i="128"/>
  <c r="O259" i="128"/>
  <c r="O258" i="128"/>
  <c r="O257" i="128"/>
  <c r="O256" i="128"/>
  <c r="O255" i="128"/>
  <c r="O254" i="128"/>
  <c r="O253" i="128"/>
  <c r="O252" i="128"/>
  <c r="O251" i="128"/>
  <c r="O250" i="128"/>
  <c r="O249" i="128"/>
  <c r="O248" i="128"/>
  <c r="O247" i="128"/>
  <c r="O246" i="128"/>
  <c r="O245" i="128"/>
  <c r="O244" i="128"/>
  <c r="O243" i="128"/>
  <c r="O242" i="128"/>
  <c r="O241" i="128"/>
  <c r="O240" i="128"/>
  <c r="O239" i="128"/>
  <c r="O238" i="128"/>
  <c r="O237" i="128"/>
  <c r="O236" i="128"/>
  <c r="O235" i="128"/>
  <c r="O234" i="128"/>
  <c r="O233" i="128"/>
  <c r="O232" i="128"/>
  <c r="O231" i="128"/>
  <c r="O230" i="128"/>
  <c r="O229" i="128"/>
  <c r="O228" i="128"/>
  <c r="O227" i="128"/>
  <c r="O226" i="128"/>
  <c r="O225" i="128"/>
  <c r="O224" i="128"/>
  <c r="O223" i="128"/>
  <c r="O222" i="128"/>
  <c r="O221" i="128"/>
  <c r="O220" i="128"/>
  <c r="O219" i="128"/>
  <c r="O218" i="128"/>
  <c r="O217" i="128"/>
  <c r="O216" i="128"/>
  <c r="O215" i="128"/>
  <c r="O214" i="128"/>
  <c r="O213" i="128"/>
  <c r="O212" i="128"/>
  <c r="O211" i="128"/>
  <c r="O210" i="128"/>
  <c r="O209" i="128"/>
  <c r="O208" i="128"/>
  <c r="O207" i="128"/>
  <c r="O206" i="128"/>
  <c r="O205" i="128"/>
  <c r="O204" i="128"/>
  <c r="O203" i="128"/>
  <c r="O202" i="128"/>
  <c r="O201" i="128"/>
  <c r="O200" i="128"/>
  <c r="O199" i="128"/>
  <c r="O198" i="128"/>
  <c r="O197" i="128"/>
  <c r="O196" i="128"/>
  <c r="O195" i="128"/>
  <c r="O194" i="128"/>
  <c r="O193" i="128"/>
  <c r="O192" i="128"/>
  <c r="O191" i="128"/>
  <c r="O190" i="128"/>
  <c r="O189" i="128"/>
  <c r="O188" i="128"/>
  <c r="O187" i="128"/>
  <c r="O186" i="128"/>
  <c r="O185" i="128"/>
  <c r="O184" i="128"/>
  <c r="O183" i="128"/>
  <c r="O182" i="128"/>
  <c r="O181" i="128"/>
  <c r="O180" i="128"/>
  <c r="O179" i="128"/>
  <c r="O178" i="128"/>
  <c r="O177" i="128"/>
  <c r="O176" i="128"/>
  <c r="O175" i="128"/>
  <c r="O174" i="128"/>
  <c r="O173" i="128"/>
  <c r="O172" i="128"/>
  <c r="O171" i="128"/>
  <c r="O170" i="128"/>
  <c r="O169" i="128"/>
  <c r="O168" i="128"/>
  <c r="O167" i="128"/>
  <c r="O166" i="128"/>
  <c r="O165" i="128"/>
  <c r="O164" i="128"/>
  <c r="O163" i="128"/>
  <c r="O162" i="128"/>
  <c r="O161" i="128"/>
  <c r="O160" i="128"/>
  <c r="O159" i="128"/>
  <c r="O158" i="128"/>
  <c r="O157" i="128"/>
  <c r="O156" i="128"/>
  <c r="O155" i="128"/>
  <c r="O154" i="128"/>
  <c r="O153" i="128"/>
  <c r="O152" i="128"/>
  <c r="O151" i="128"/>
  <c r="O150" i="128"/>
  <c r="O149" i="128"/>
  <c r="O148" i="128"/>
  <c r="O147" i="128"/>
  <c r="O146" i="128"/>
  <c r="O145" i="128"/>
  <c r="O144" i="128"/>
  <c r="O143" i="128"/>
  <c r="O142" i="128"/>
  <c r="O141" i="128"/>
  <c r="O140" i="128"/>
  <c r="O139" i="128"/>
  <c r="O138" i="128"/>
  <c r="O137" i="128"/>
  <c r="O136" i="128"/>
  <c r="O135" i="128"/>
  <c r="O134" i="128"/>
  <c r="O133" i="128"/>
  <c r="O132" i="128"/>
  <c r="O131" i="128"/>
  <c r="O130" i="128"/>
  <c r="O129" i="128"/>
  <c r="O128" i="128"/>
  <c r="O127" i="128"/>
  <c r="O126" i="128"/>
  <c r="O125" i="128"/>
  <c r="O124" i="128"/>
  <c r="O123" i="128"/>
  <c r="O122" i="128"/>
  <c r="O121" i="128"/>
  <c r="O120" i="128"/>
  <c r="O119" i="128"/>
  <c r="O118" i="128"/>
  <c r="O117" i="128"/>
  <c r="O116" i="128"/>
  <c r="O115" i="128"/>
  <c r="O114" i="128"/>
  <c r="O113" i="128"/>
  <c r="O112" i="128"/>
  <c r="O111" i="128"/>
  <c r="O110" i="128"/>
  <c r="O109" i="128"/>
  <c r="O108" i="128"/>
  <c r="O107" i="128"/>
  <c r="O106" i="128"/>
  <c r="O105" i="128"/>
  <c r="O104" i="128"/>
  <c r="O103" i="128"/>
  <c r="O102" i="128"/>
  <c r="O101" i="128"/>
  <c r="O100" i="128"/>
  <c r="O99" i="128"/>
  <c r="O98" i="128"/>
  <c r="O97" i="128"/>
  <c r="O96" i="128"/>
  <c r="O95" i="128"/>
  <c r="O94" i="128"/>
  <c r="O93" i="128"/>
  <c r="O92" i="128"/>
  <c r="O91" i="128"/>
  <c r="O90" i="128"/>
  <c r="O89" i="128"/>
  <c r="O88" i="128"/>
  <c r="O87" i="128"/>
  <c r="O86" i="128"/>
  <c r="O85" i="128"/>
  <c r="O84" i="128"/>
  <c r="O83" i="128"/>
  <c r="O82" i="128"/>
  <c r="O81" i="128"/>
  <c r="O80" i="128"/>
  <c r="O79" i="128"/>
  <c r="O78" i="128"/>
  <c r="O77" i="128"/>
  <c r="O76" i="128"/>
  <c r="O75" i="128"/>
  <c r="O74" i="128"/>
  <c r="O73" i="128"/>
  <c r="O72" i="128"/>
  <c r="O71" i="128"/>
  <c r="O70" i="128"/>
  <c r="O69" i="128"/>
  <c r="O68" i="128"/>
  <c r="O67" i="128"/>
  <c r="O66" i="128"/>
  <c r="O65" i="128"/>
  <c r="O64" i="128"/>
  <c r="T63" i="128"/>
  <c r="O63" i="128"/>
  <c r="O62" i="128"/>
  <c r="O61" i="128"/>
  <c r="O60" i="128"/>
  <c r="O59" i="128"/>
  <c r="O58" i="128"/>
  <c r="O57" i="128"/>
  <c r="O56" i="128"/>
  <c r="O55" i="128"/>
  <c r="O54" i="128"/>
  <c r="O53" i="128"/>
  <c r="O52" i="128"/>
  <c r="O51" i="128"/>
  <c r="O50" i="128"/>
  <c r="G48" i="128"/>
  <c r="O49" i="128" s="1"/>
  <c r="R42" i="128"/>
  <c r="R41" i="128"/>
  <c r="R32" i="128"/>
  <c r="S32" i="128" s="1"/>
  <c r="R31" i="128"/>
  <c r="S31" i="128" s="1"/>
  <c r="R30" i="128"/>
  <c r="S30" i="128" s="1"/>
  <c r="S29" i="128"/>
  <c r="S19" i="128"/>
  <c r="D5" i="127"/>
  <c r="O407" i="127"/>
  <c r="O406" i="127"/>
  <c r="O405" i="127"/>
  <c r="O404" i="127"/>
  <c r="O403" i="127"/>
  <c r="O402" i="127"/>
  <c r="O401" i="127"/>
  <c r="O400" i="127"/>
  <c r="O399" i="127"/>
  <c r="O398" i="127"/>
  <c r="O397" i="127"/>
  <c r="O396" i="127"/>
  <c r="O395" i="127"/>
  <c r="O394" i="127"/>
  <c r="O393" i="127"/>
  <c r="O392" i="127"/>
  <c r="O391" i="127"/>
  <c r="O390" i="127"/>
  <c r="O389" i="127"/>
  <c r="O388" i="127"/>
  <c r="O387" i="127"/>
  <c r="O386" i="127"/>
  <c r="O385" i="127"/>
  <c r="O384" i="127"/>
  <c r="O383" i="127"/>
  <c r="O382" i="127"/>
  <c r="O381" i="127"/>
  <c r="O380" i="127"/>
  <c r="O379" i="127"/>
  <c r="O378" i="127"/>
  <c r="O377" i="127"/>
  <c r="O376" i="127"/>
  <c r="O375" i="127"/>
  <c r="O374" i="127"/>
  <c r="O373" i="127"/>
  <c r="O372" i="127"/>
  <c r="O371" i="127"/>
  <c r="O370" i="127"/>
  <c r="O369" i="127"/>
  <c r="O368" i="127"/>
  <c r="O367" i="127"/>
  <c r="O366" i="127"/>
  <c r="O365" i="127"/>
  <c r="O364" i="127"/>
  <c r="O363" i="127"/>
  <c r="O362" i="127"/>
  <c r="O361" i="127"/>
  <c r="O360" i="127"/>
  <c r="O359" i="127"/>
  <c r="O358" i="127"/>
  <c r="O357" i="127"/>
  <c r="O356" i="127"/>
  <c r="O355" i="127"/>
  <c r="O354" i="127"/>
  <c r="O353" i="127"/>
  <c r="O352" i="127"/>
  <c r="O351" i="127"/>
  <c r="O350" i="127"/>
  <c r="O349" i="127"/>
  <c r="O348" i="127"/>
  <c r="O347" i="127"/>
  <c r="O346" i="127"/>
  <c r="O345" i="127"/>
  <c r="O344" i="127"/>
  <c r="O343" i="127"/>
  <c r="O342" i="127"/>
  <c r="O341" i="127"/>
  <c r="O340" i="127"/>
  <c r="O339" i="127"/>
  <c r="O338" i="127"/>
  <c r="O337" i="127"/>
  <c r="O336" i="127"/>
  <c r="O335" i="127"/>
  <c r="O334" i="127"/>
  <c r="O333" i="127"/>
  <c r="O332" i="127"/>
  <c r="O331" i="127"/>
  <c r="O330" i="127"/>
  <c r="O329" i="127"/>
  <c r="O328" i="127"/>
  <c r="O327" i="127"/>
  <c r="O326" i="127"/>
  <c r="O325" i="127"/>
  <c r="O324" i="127"/>
  <c r="O323" i="127"/>
  <c r="O322" i="127"/>
  <c r="O321" i="127"/>
  <c r="O320" i="127"/>
  <c r="O319" i="127"/>
  <c r="O318" i="127"/>
  <c r="O317" i="127"/>
  <c r="O316" i="127"/>
  <c r="O315" i="127"/>
  <c r="O314" i="127"/>
  <c r="O313" i="127"/>
  <c r="O312" i="127"/>
  <c r="O311" i="127"/>
  <c r="O310" i="127"/>
  <c r="O309" i="127"/>
  <c r="O308" i="127"/>
  <c r="O307" i="127"/>
  <c r="O306" i="127"/>
  <c r="O305" i="127"/>
  <c r="O304" i="127"/>
  <c r="O303" i="127"/>
  <c r="O302" i="127"/>
  <c r="O301" i="127"/>
  <c r="O300" i="127"/>
  <c r="O299" i="127"/>
  <c r="O298" i="127"/>
  <c r="O297" i="127"/>
  <c r="O296" i="127"/>
  <c r="O295" i="127"/>
  <c r="O294" i="127"/>
  <c r="O293" i="127"/>
  <c r="O292" i="127"/>
  <c r="O291" i="127"/>
  <c r="O290" i="127"/>
  <c r="O289" i="127"/>
  <c r="O288" i="127"/>
  <c r="O287" i="127"/>
  <c r="O286" i="127"/>
  <c r="O285" i="127"/>
  <c r="O284" i="127"/>
  <c r="O283" i="127"/>
  <c r="O282" i="127"/>
  <c r="O281" i="127"/>
  <c r="O280" i="127"/>
  <c r="O279" i="127"/>
  <c r="O278" i="127"/>
  <c r="O277" i="127"/>
  <c r="O276" i="127"/>
  <c r="O275" i="127"/>
  <c r="O274" i="127"/>
  <c r="O273" i="127"/>
  <c r="O272" i="127"/>
  <c r="O271" i="127"/>
  <c r="O270" i="127"/>
  <c r="O269" i="127"/>
  <c r="O268" i="127"/>
  <c r="O267" i="127"/>
  <c r="O266" i="127"/>
  <c r="O265" i="127"/>
  <c r="O264" i="127"/>
  <c r="O263" i="127"/>
  <c r="O262" i="127"/>
  <c r="O261" i="127"/>
  <c r="O260" i="127"/>
  <c r="O259" i="127"/>
  <c r="O258" i="127"/>
  <c r="O257" i="127"/>
  <c r="O256" i="127"/>
  <c r="O255" i="127"/>
  <c r="O254" i="127"/>
  <c r="O253" i="127"/>
  <c r="O252" i="127"/>
  <c r="O251" i="127"/>
  <c r="O250" i="127"/>
  <c r="O249" i="127"/>
  <c r="O248" i="127"/>
  <c r="O247" i="127"/>
  <c r="O246" i="127"/>
  <c r="O245" i="127"/>
  <c r="O244" i="127"/>
  <c r="O243" i="127"/>
  <c r="O242" i="127"/>
  <c r="O241" i="127"/>
  <c r="O240" i="127"/>
  <c r="O239" i="127"/>
  <c r="O238" i="127"/>
  <c r="O237" i="127"/>
  <c r="O236" i="127"/>
  <c r="O235" i="127"/>
  <c r="O234" i="127"/>
  <c r="O233" i="127"/>
  <c r="O232" i="127"/>
  <c r="O231" i="127"/>
  <c r="O230" i="127"/>
  <c r="O229" i="127"/>
  <c r="O228" i="127"/>
  <c r="O227" i="127"/>
  <c r="O226" i="127"/>
  <c r="O225" i="127"/>
  <c r="O224" i="127"/>
  <c r="O223" i="127"/>
  <c r="O222" i="127"/>
  <c r="O221" i="127"/>
  <c r="O220" i="127"/>
  <c r="O219" i="127"/>
  <c r="O218" i="127"/>
  <c r="O217" i="127"/>
  <c r="O216" i="127"/>
  <c r="O215" i="127"/>
  <c r="O214" i="127"/>
  <c r="O213" i="127"/>
  <c r="O212" i="127"/>
  <c r="O211" i="127"/>
  <c r="O210" i="127"/>
  <c r="O209" i="127"/>
  <c r="O208" i="127"/>
  <c r="O207" i="127"/>
  <c r="O206" i="127"/>
  <c r="O205" i="127"/>
  <c r="O204" i="127"/>
  <c r="O203" i="127"/>
  <c r="O202" i="127"/>
  <c r="O201" i="127"/>
  <c r="O200" i="127"/>
  <c r="O199" i="127"/>
  <c r="O198" i="127"/>
  <c r="O197" i="127"/>
  <c r="O196" i="127"/>
  <c r="O195" i="127"/>
  <c r="O194" i="127"/>
  <c r="O193" i="127"/>
  <c r="O192" i="127"/>
  <c r="O191" i="127"/>
  <c r="O190" i="127"/>
  <c r="O189" i="127"/>
  <c r="O188" i="127"/>
  <c r="O187" i="127"/>
  <c r="O186" i="127"/>
  <c r="O185" i="127"/>
  <c r="O184" i="127"/>
  <c r="O183" i="127"/>
  <c r="O182" i="127"/>
  <c r="O181" i="127"/>
  <c r="O180" i="127"/>
  <c r="O179" i="127"/>
  <c r="O178" i="127"/>
  <c r="O177" i="127"/>
  <c r="O176" i="127"/>
  <c r="O175" i="127"/>
  <c r="O174" i="127"/>
  <c r="O173" i="127"/>
  <c r="O172" i="127"/>
  <c r="O171" i="127"/>
  <c r="O170" i="127"/>
  <c r="O169" i="127"/>
  <c r="O168" i="127"/>
  <c r="O167" i="127"/>
  <c r="O166" i="127"/>
  <c r="O165" i="127"/>
  <c r="O164" i="127"/>
  <c r="O163" i="127"/>
  <c r="O162" i="127"/>
  <c r="O161" i="127"/>
  <c r="O160" i="127"/>
  <c r="O159" i="127"/>
  <c r="O158" i="127"/>
  <c r="O157" i="127"/>
  <c r="O156" i="127"/>
  <c r="O155" i="127"/>
  <c r="O154" i="127"/>
  <c r="O153" i="127"/>
  <c r="O152" i="127"/>
  <c r="O151" i="127"/>
  <c r="O150" i="127"/>
  <c r="O149" i="127"/>
  <c r="O148" i="127"/>
  <c r="O147" i="127"/>
  <c r="O146" i="127"/>
  <c r="O145" i="127"/>
  <c r="O144" i="127"/>
  <c r="O143" i="127"/>
  <c r="O142" i="127"/>
  <c r="O141" i="127"/>
  <c r="O140" i="127"/>
  <c r="O139" i="127"/>
  <c r="O138" i="127"/>
  <c r="O137" i="127"/>
  <c r="O136" i="127"/>
  <c r="O135" i="127"/>
  <c r="O134" i="127"/>
  <c r="O133" i="127"/>
  <c r="O132" i="127"/>
  <c r="O131" i="127"/>
  <c r="O130" i="127"/>
  <c r="O129" i="127"/>
  <c r="O128" i="127"/>
  <c r="O127" i="127"/>
  <c r="O126" i="127"/>
  <c r="O125" i="127"/>
  <c r="O124" i="127"/>
  <c r="O123" i="127"/>
  <c r="O122" i="127"/>
  <c r="O121" i="127"/>
  <c r="O120" i="127"/>
  <c r="O119" i="127"/>
  <c r="O118" i="127"/>
  <c r="O117" i="127"/>
  <c r="O116" i="127"/>
  <c r="O115" i="127"/>
  <c r="O114" i="127"/>
  <c r="O113" i="127"/>
  <c r="O112" i="127"/>
  <c r="O111" i="127"/>
  <c r="O110" i="127"/>
  <c r="O109" i="127"/>
  <c r="O108" i="127"/>
  <c r="O107" i="127"/>
  <c r="O106" i="127"/>
  <c r="O105" i="127"/>
  <c r="O104" i="127"/>
  <c r="O103" i="127"/>
  <c r="O102" i="127"/>
  <c r="O101" i="127"/>
  <c r="O100" i="127"/>
  <c r="O99" i="127"/>
  <c r="O98" i="127"/>
  <c r="O97" i="127"/>
  <c r="O96" i="127"/>
  <c r="O95" i="127"/>
  <c r="O94" i="127"/>
  <c r="O93" i="127"/>
  <c r="O92" i="127"/>
  <c r="O91" i="127"/>
  <c r="O90" i="127"/>
  <c r="O89" i="127"/>
  <c r="O88" i="127"/>
  <c r="O87" i="127"/>
  <c r="O86" i="127"/>
  <c r="O85" i="127"/>
  <c r="O84" i="127"/>
  <c r="O83" i="127"/>
  <c r="O82" i="127"/>
  <c r="O81" i="127"/>
  <c r="O80" i="127"/>
  <c r="O79" i="127"/>
  <c r="O78" i="127"/>
  <c r="O77" i="127"/>
  <c r="O76" i="127"/>
  <c r="O75" i="127"/>
  <c r="O74" i="127"/>
  <c r="O73" i="127"/>
  <c r="O72" i="127"/>
  <c r="O71" i="127"/>
  <c r="O70" i="127"/>
  <c r="O69" i="127"/>
  <c r="O68" i="127"/>
  <c r="O67" i="127"/>
  <c r="O66" i="127"/>
  <c r="O65" i="127"/>
  <c r="O64" i="127"/>
  <c r="T63" i="127"/>
  <c r="O63" i="127"/>
  <c r="O62" i="127"/>
  <c r="O61" i="127"/>
  <c r="O60" i="127"/>
  <c r="O59" i="127"/>
  <c r="O58" i="127"/>
  <c r="O57" i="127"/>
  <c r="O56" i="127"/>
  <c r="O55" i="127"/>
  <c r="O54" i="127"/>
  <c r="O53" i="127"/>
  <c r="O52" i="127"/>
  <c r="O51" i="127"/>
  <c r="O50" i="127"/>
  <c r="G48" i="127"/>
  <c r="O49" i="127" s="1"/>
  <c r="R42" i="127"/>
  <c r="R41" i="127"/>
  <c r="R32" i="127"/>
  <c r="S32" i="127" s="1"/>
  <c r="R31" i="127"/>
  <c r="S31" i="127" s="1"/>
  <c r="R30" i="127"/>
  <c r="S30" i="127" s="1"/>
  <c r="S29" i="127"/>
  <c r="S19" i="127"/>
  <c r="D5" i="126"/>
  <c r="O407" i="126"/>
  <c r="O406" i="126"/>
  <c r="O405" i="126"/>
  <c r="O404" i="126"/>
  <c r="O403" i="126"/>
  <c r="O402" i="126"/>
  <c r="O401" i="126"/>
  <c r="O400" i="126"/>
  <c r="O399" i="126"/>
  <c r="O398" i="126"/>
  <c r="O397" i="126"/>
  <c r="O396" i="126"/>
  <c r="O395" i="126"/>
  <c r="O394" i="126"/>
  <c r="O393" i="126"/>
  <c r="O392" i="126"/>
  <c r="O391" i="126"/>
  <c r="O390" i="126"/>
  <c r="O389" i="126"/>
  <c r="O388" i="126"/>
  <c r="O387" i="126"/>
  <c r="O386" i="126"/>
  <c r="O385" i="126"/>
  <c r="O384" i="126"/>
  <c r="O383" i="126"/>
  <c r="O382" i="126"/>
  <c r="O381" i="126"/>
  <c r="O380" i="126"/>
  <c r="O379" i="126"/>
  <c r="O378" i="126"/>
  <c r="O377" i="126"/>
  <c r="O376" i="126"/>
  <c r="O375" i="126"/>
  <c r="O374" i="126"/>
  <c r="O373" i="126"/>
  <c r="O372" i="126"/>
  <c r="O371" i="126"/>
  <c r="O370" i="126"/>
  <c r="O369" i="126"/>
  <c r="O368" i="126"/>
  <c r="O367" i="126"/>
  <c r="O366" i="126"/>
  <c r="O365" i="126"/>
  <c r="O364" i="126"/>
  <c r="O363" i="126"/>
  <c r="O362" i="126"/>
  <c r="O361" i="126"/>
  <c r="O360" i="126"/>
  <c r="O359" i="126"/>
  <c r="O358" i="126"/>
  <c r="O357" i="126"/>
  <c r="O356" i="126"/>
  <c r="O355" i="126"/>
  <c r="O354" i="126"/>
  <c r="O353" i="126"/>
  <c r="O352" i="126"/>
  <c r="O351" i="126"/>
  <c r="O350" i="126"/>
  <c r="O349" i="126"/>
  <c r="O348" i="126"/>
  <c r="O347" i="126"/>
  <c r="O346" i="126"/>
  <c r="O345" i="126"/>
  <c r="O344" i="126"/>
  <c r="O343" i="126"/>
  <c r="O342" i="126"/>
  <c r="O341" i="126"/>
  <c r="O340" i="126"/>
  <c r="O339" i="126"/>
  <c r="O338" i="126"/>
  <c r="O337" i="126"/>
  <c r="O336" i="126"/>
  <c r="O335" i="126"/>
  <c r="O334" i="126"/>
  <c r="O333" i="126"/>
  <c r="O332" i="126"/>
  <c r="O331" i="126"/>
  <c r="O330" i="126"/>
  <c r="O329" i="126"/>
  <c r="O328" i="126"/>
  <c r="O327" i="126"/>
  <c r="O326" i="126"/>
  <c r="O325" i="126"/>
  <c r="O324" i="126"/>
  <c r="O323" i="126"/>
  <c r="O322" i="126"/>
  <c r="O321" i="126"/>
  <c r="O320" i="126"/>
  <c r="O319" i="126"/>
  <c r="O318" i="126"/>
  <c r="O317" i="126"/>
  <c r="O316" i="126"/>
  <c r="O315" i="126"/>
  <c r="O314" i="126"/>
  <c r="O313" i="126"/>
  <c r="O312" i="126"/>
  <c r="O311" i="126"/>
  <c r="O310" i="126"/>
  <c r="O309" i="126"/>
  <c r="O308" i="126"/>
  <c r="O307" i="126"/>
  <c r="O306" i="126"/>
  <c r="O305" i="126"/>
  <c r="O304" i="126"/>
  <c r="O303" i="126"/>
  <c r="O302" i="126"/>
  <c r="O301" i="126"/>
  <c r="O300" i="126"/>
  <c r="O299" i="126"/>
  <c r="O298" i="126"/>
  <c r="O297" i="126"/>
  <c r="O296" i="126"/>
  <c r="O295" i="126"/>
  <c r="O294" i="126"/>
  <c r="O293" i="126"/>
  <c r="O292" i="126"/>
  <c r="O291" i="126"/>
  <c r="O290" i="126"/>
  <c r="O289" i="126"/>
  <c r="O288" i="126"/>
  <c r="O287" i="126"/>
  <c r="O286" i="126"/>
  <c r="O285" i="126"/>
  <c r="O284" i="126"/>
  <c r="O283" i="126"/>
  <c r="O282" i="126"/>
  <c r="O281" i="126"/>
  <c r="O280" i="126"/>
  <c r="O279" i="126"/>
  <c r="O278" i="126"/>
  <c r="O277" i="126"/>
  <c r="O276" i="126"/>
  <c r="O275" i="126"/>
  <c r="O274" i="126"/>
  <c r="O273" i="126"/>
  <c r="O272" i="126"/>
  <c r="O271" i="126"/>
  <c r="O270" i="126"/>
  <c r="O269" i="126"/>
  <c r="O268" i="126"/>
  <c r="O267" i="126"/>
  <c r="O266" i="126"/>
  <c r="O265" i="126"/>
  <c r="O264" i="126"/>
  <c r="O263" i="126"/>
  <c r="O262" i="126"/>
  <c r="O261" i="126"/>
  <c r="O260" i="126"/>
  <c r="O259" i="126"/>
  <c r="O258" i="126"/>
  <c r="O257" i="126"/>
  <c r="O256" i="126"/>
  <c r="O255" i="126"/>
  <c r="O254" i="126"/>
  <c r="O253" i="126"/>
  <c r="O252" i="126"/>
  <c r="O251" i="126"/>
  <c r="O250" i="126"/>
  <c r="O249" i="126"/>
  <c r="O248" i="126"/>
  <c r="O247" i="126"/>
  <c r="O246" i="126"/>
  <c r="O245" i="126"/>
  <c r="O244" i="126"/>
  <c r="O243" i="126"/>
  <c r="O242" i="126"/>
  <c r="O241" i="126"/>
  <c r="O240" i="126"/>
  <c r="O239" i="126"/>
  <c r="O238" i="126"/>
  <c r="O237" i="126"/>
  <c r="O236" i="126"/>
  <c r="O235" i="126"/>
  <c r="O234" i="126"/>
  <c r="O233" i="126"/>
  <c r="O232" i="126"/>
  <c r="O231" i="126"/>
  <c r="O230" i="126"/>
  <c r="O229" i="126"/>
  <c r="O228" i="126"/>
  <c r="O227" i="126"/>
  <c r="O226" i="126"/>
  <c r="O225" i="126"/>
  <c r="O224" i="126"/>
  <c r="O223" i="126"/>
  <c r="O222" i="126"/>
  <c r="O221" i="126"/>
  <c r="O220" i="126"/>
  <c r="O219" i="126"/>
  <c r="O218" i="126"/>
  <c r="O217" i="126"/>
  <c r="O216" i="126"/>
  <c r="O215" i="126"/>
  <c r="O214" i="126"/>
  <c r="O213" i="126"/>
  <c r="O212" i="126"/>
  <c r="O211" i="126"/>
  <c r="O210" i="126"/>
  <c r="O209" i="126"/>
  <c r="O208" i="126"/>
  <c r="O207" i="126"/>
  <c r="O206" i="126"/>
  <c r="O205" i="126"/>
  <c r="O204" i="126"/>
  <c r="O203" i="126"/>
  <c r="O202" i="126"/>
  <c r="O201" i="126"/>
  <c r="O200" i="126"/>
  <c r="O199" i="126"/>
  <c r="O198" i="126"/>
  <c r="O197" i="126"/>
  <c r="O196" i="126"/>
  <c r="O195" i="126"/>
  <c r="O194" i="126"/>
  <c r="O193" i="126"/>
  <c r="O192" i="126"/>
  <c r="O191" i="126"/>
  <c r="O190" i="126"/>
  <c r="O189" i="126"/>
  <c r="O188" i="126"/>
  <c r="O187" i="126"/>
  <c r="O186" i="126"/>
  <c r="O185" i="126"/>
  <c r="O184" i="126"/>
  <c r="O183" i="126"/>
  <c r="O182" i="126"/>
  <c r="O181" i="126"/>
  <c r="O180" i="126"/>
  <c r="O179" i="126"/>
  <c r="O178" i="126"/>
  <c r="O177" i="126"/>
  <c r="O176" i="126"/>
  <c r="O175" i="126"/>
  <c r="O174" i="126"/>
  <c r="O173" i="126"/>
  <c r="O172" i="126"/>
  <c r="O171" i="126"/>
  <c r="O170" i="126"/>
  <c r="O169" i="126"/>
  <c r="O168" i="126"/>
  <c r="O167" i="126"/>
  <c r="O166" i="126"/>
  <c r="O165" i="126"/>
  <c r="O164" i="126"/>
  <c r="O163" i="126"/>
  <c r="O162" i="126"/>
  <c r="O161" i="126"/>
  <c r="O160" i="126"/>
  <c r="O159" i="126"/>
  <c r="O158" i="126"/>
  <c r="O157" i="126"/>
  <c r="O156" i="126"/>
  <c r="O155" i="126"/>
  <c r="O154" i="126"/>
  <c r="O153" i="126"/>
  <c r="O152" i="126"/>
  <c r="O151" i="126"/>
  <c r="O150" i="126"/>
  <c r="O149" i="126"/>
  <c r="O148" i="126"/>
  <c r="O147" i="126"/>
  <c r="O146" i="126"/>
  <c r="O145" i="126"/>
  <c r="O144" i="126"/>
  <c r="O143" i="126"/>
  <c r="O142" i="126"/>
  <c r="O141" i="126"/>
  <c r="O140" i="126"/>
  <c r="O139" i="126"/>
  <c r="O138" i="126"/>
  <c r="O137" i="126"/>
  <c r="O136" i="126"/>
  <c r="O135" i="126"/>
  <c r="O134" i="126"/>
  <c r="O133" i="126"/>
  <c r="O132" i="126"/>
  <c r="O131" i="126"/>
  <c r="O130" i="126"/>
  <c r="O129" i="126"/>
  <c r="O128" i="126"/>
  <c r="O127" i="126"/>
  <c r="O126" i="126"/>
  <c r="O125" i="126"/>
  <c r="O124" i="126"/>
  <c r="O123" i="126"/>
  <c r="O122" i="126"/>
  <c r="O121" i="126"/>
  <c r="O120" i="126"/>
  <c r="O119" i="126"/>
  <c r="O118" i="126"/>
  <c r="O117" i="126"/>
  <c r="O116" i="126"/>
  <c r="O115" i="126"/>
  <c r="O114" i="126"/>
  <c r="O113" i="126"/>
  <c r="O112" i="126"/>
  <c r="O111" i="126"/>
  <c r="O110" i="126"/>
  <c r="O109" i="126"/>
  <c r="O108" i="126"/>
  <c r="O107" i="126"/>
  <c r="O106" i="126"/>
  <c r="O105" i="126"/>
  <c r="O104" i="126"/>
  <c r="O103" i="126"/>
  <c r="O102" i="126"/>
  <c r="O101" i="126"/>
  <c r="O100" i="126"/>
  <c r="O99" i="126"/>
  <c r="O98" i="126"/>
  <c r="O97" i="126"/>
  <c r="O96" i="126"/>
  <c r="O95" i="126"/>
  <c r="O94" i="126"/>
  <c r="O93" i="126"/>
  <c r="O92" i="126"/>
  <c r="O91" i="126"/>
  <c r="O90" i="126"/>
  <c r="O89" i="126"/>
  <c r="O88" i="126"/>
  <c r="O87" i="126"/>
  <c r="O86" i="126"/>
  <c r="O85" i="126"/>
  <c r="O84" i="126"/>
  <c r="O83" i="126"/>
  <c r="O82" i="126"/>
  <c r="O81" i="126"/>
  <c r="O80" i="126"/>
  <c r="O79" i="126"/>
  <c r="O78" i="126"/>
  <c r="O77" i="126"/>
  <c r="O76" i="126"/>
  <c r="O75" i="126"/>
  <c r="O74" i="126"/>
  <c r="O73" i="126"/>
  <c r="O72" i="126"/>
  <c r="O71" i="126"/>
  <c r="O70" i="126"/>
  <c r="O69" i="126"/>
  <c r="O68" i="126"/>
  <c r="O67" i="126"/>
  <c r="O66" i="126"/>
  <c r="O65" i="126"/>
  <c r="O64" i="126"/>
  <c r="T63" i="126"/>
  <c r="O63" i="126"/>
  <c r="O62" i="126"/>
  <c r="O61" i="126"/>
  <c r="O60" i="126"/>
  <c r="O59" i="126"/>
  <c r="O58" i="126"/>
  <c r="O57" i="126"/>
  <c r="O56" i="126"/>
  <c r="O55" i="126"/>
  <c r="O54" i="126"/>
  <c r="O53" i="126"/>
  <c r="O52" i="126"/>
  <c r="O51" i="126"/>
  <c r="O50" i="126"/>
  <c r="G48" i="126"/>
  <c r="O49" i="126" s="1"/>
  <c r="R42" i="126"/>
  <c r="R41" i="126"/>
  <c r="R32" i="126"/>
  <c r="S32" i="126" s="1"/>
  <c r="R31" i="126"/>
  <c r="S31" i="126" s="1"/>
  <c r="R30" i="126"/>
  <c r="S30" i="126" s="1"/>
  <c r="S29" i="126"/>
  <c r="S19" i="126"/>
  <c r="D5" i="125"/>
  <c r="O407" i="125"/>
  <c r="O406" i="125"/>
  <c r="O405" i="125"/>
  <c r="O404" i="125"/>
  <c r="O403" i="125"/>
  <c r="O402" i="125"/>
  <c r="O401" i="125"/>
  <c r="O400" i="125"/>
  <c r="O399" i="125"/>
  <c r="O398" i="125"/>
  <c r="O397" i="125"/>
  <c r="O396" i="125"/>
  <c r="O395" i="125"/>
  <c r="O394" i="125"/>
  <c r="O393" i="125"/>
  <c r="O392" i="125"/>
  <c r="O391" i="125"/>
  <c r="O390" i="125"/>
  <c r="O389" i="125"/>
  <c r="O388" i="125"/>
  <c r="O387" i="125"/>
  <c r="O386" i="125"/>
  <c r="O385" i="125"/>
  <c r="O384" i="125"/>
  <c r="O383" i="125"/>
  <c r="O382" i="125"/>
  <c r="O381" i="125"/>
  <c r="O380" i="125"/>
  <c r="O379" i="125"/>
  <c r="O378" i="125"/>
  <c r="O377" i="125"/>
  <c r="O376" i="125"/>
  <c r="O375" i="125"/>
  <c r="O374" i="125"/>
  <c r="O373" i="125"/>
  <c r="O372" i="125"/>
  <c r="O371" i="125"/>
  <c r="O370" i="125"/>
  <c r="O369" i="125"/>
  <c r="O368" i="125"/>
  <c r="O367" i="125"/>
  <c r="O366" i="125"/>
  <c r="O365" i="125"/>
  <c r="O364" i="125"/>
  <c r="O363" i="125"/>
  <c r="O362" i="125"/>
  <c r="O361" i="125"/>
  <c r="O360" i="125"/>
  <c r="O359" i="125"/>
  <c r="O358" i="125"/>
  <c r="O357" i="125"/>
  <c r="O356" i="125"/>
  <c r="O355" i="125"/>
  <c r="O354" i="125"/>
  <c r="O353" i="125"/>
  <c r="O352" i="125"/>
  <c r="O351" i="125"/>
  <c r="O350" i="125"/>
  <c r="O349" i="125"/>
  <c r="O348" i="125"/>
  <c r="O347" i="125"/>
  <c r="O346" i="125"/>
  <c r="O345" i="125"/>
  <c r="O344" i="125"/>
  <c r="O343" i="125"/>
  <c r="O342" i="125"/>
  <c r="O341" i="125"/>
  <c r="O340" i="125"/>
  <c r="O339" i="125"/>
  <c r="O338" i="125"/>
  <c r="O337" i="125"/>
  <c r="O336" i="125"/>
  <c r="O335" i="125"/>
  <c r="O334" i="125"/>
  <c r="O333" i="125"/>
  <c r="O332" i="125"/>
  <c r="O331" i="125"/>
  <c r="O330" i="125"/>
  <c r="O329" i="125"/>
  <c r="O328" i="125"/>
  <c r="O327" i="125"/>
  <c r="O326" i="125"/>
  <c r="O325" i="125"/>
  <c r="O324" i="125"/>
  <c r="O323" i="125"/>
  <c r="O322" i="125"/>
  <c r="O321" i="125"/>
  <c r="O320" i="125"/>
  <c r="O319" i="125"/>
  <c r="O318" i="125"/>
  <c r="O317" i="125"/>
  <c r="O316" i="125"/>
  <c r="O315" i="125"/>
  <c r="O314" i="125"/>
  <c r="O313" i="125"/>
  <c r="O312" i="125"/>
  <c r="O311" i="125"/>
  <c r="O310" i="125"/>
  <c r="O309" i="125"/>
  <c r="O308" i="125"/>
  <c r="O307" i="125"/>
  <c r="O306" i="125"/>
  <c r="O305" i="125"/>
  <c r="O304" i="125"/>
  <c r="O303" i="125"/>
  <c r="O302" i="125"/>
  <c r="O301" i="125"/>
  <c r="O300" i="125"/>
  <c r="O299" i="125"/>
  <c r="O298" i="125"/>
  <c r="O297" i="125"/>
  <c r="O296" i="125"/>
  <c r="O295" i="125"/>
  <c r="O294" i="125"/>
  <c r="O293" i="125"/>
  <c r="O292" i="125"/>
  <c r="O291" i="125"/>
  <c r="O290" i="125"/>
  <c r="O289" i="125"/>
  <c r="O288" i="125"/>
  <c r="O287" i="125"/>
  <c r="O286" i="125"/>
  <c r="O285" i="125"/>
  <c r="O284" i="125"/>
  <c r="O283" i="125"/>
  <c r="O282" i="125"/>
  <c r="O281" i="125"/>
  <c r="O280" i="125"/>
  <c r="O279" i="125"/>
  <c r="O278" i="125"/>
  <c r="O277" i="125"/>
  <c r="O276" i="125"/>
  <c r="O275" i="125"/>
  <c r="O274" i="125"/>
  <c r="O273" i="125"/>
  <c r="O272" i="125"/>
  <c r="O271" i="125"/>
  <c r="O270" i="125"/>
  <c r="O269" i="125"/>
  <c r="O268" i="125"/>
  <c r="O267" i="125"/>
  <c r="O266" i="125"/>
  <c r="O265" i="125"/>
  <c r="O264" i="125"/>
  <c r="O263" i="125"/>
  <c r="O262" i="125"/>
  <c r="O261" i="125"/>
  <c r="O260" i="125"/>
  <c r="O259" i="125"/>
  <c r="O258" i="125"/>
  <c r="O257" i="125"/>
  <c r="O256" i="125"/>
  <c r="O255" i="125"/>
  <c r="O254" i="125"/>
  <c r="O253" i="125"/>
  <c r="O252" i="125"/>
  <c r="O251" i="125"/>
  <c r="O250" i="125"/>
  <c r="O249" i="125"/>
  <c r="O248" i="125"/>
  <c r="O247" i="125"/>
  <c r="O246" i="125"/>
  <c r="O245" i="125"/>
  <c r="O244" i="125"/>
  <c r="O243" i="125"/>
  <c r="O242" i="125"/>
  <c r="O241" i="125"/>
  <c r="O240" i="125"/>
  <c r="O239" i="125"/>
  <c r="O238" i="125"/>
  <c r="O237" i="125"/>
  <c r="O236" i="125"/>
  <c r="O235" i="125"/>
  <c r="O234" i="125"/>
  <c r="O233" i="125"/>
  <c r="O232" i="125"/>
  <c r="O231" i="125"/>
  <c r="O230" i="125"/>
  <c r="O229" i="125"/>
  <c r="O228" i="125"/>
  <c r="O227" i="125"/>
  <c r="O226" i="125"/>
  <c r="O225" i="125"/>
  <c r="O224" i="125"/>
  <c r="O223" i="125"/>
  <c r="O222" i="125"/>
  <c r="O221" i="125"/>
  <c r="O220" i="125"/>
  <c r="O219" i="125"/>
  <c r="O218" i="125"/>
  <c r="O217" i="125"/>
  <c r="O216" i="125"/>
  <c r="O215" i="125"/>
  <c r="O214" i="125"/>
  <c r="O213" i="125"/>
  <c r="O212" i="125"/>
  <c r="O211" i="125"/>
  <c r="O210" i="125"/>
  <c r="O209" i="125"/>
  <c r="O208" i="125"/>
  <c r="O207" i="125"/>
  <c r="O206" i="125"/>
  <c r="O205" i="125"/>
  <c r="O204" i="125"/>
  <c r="O203" i="125"/>
  <c r="O202" i="125"/>
  <c r="O201" i="125"/>
  <c r="O200" i="125"/>
  <c r="O199" i="125"/>
  <c r="O198" i="125"/>
  <c r="O197" i="125"/>
  <c r="O196" i="125"/>
  <c r="O195" i="125"/>
  <c r="O194" i="125"/>
  <c r="O193" i="125"/>
  <c r="O192" i="125"/>
  <c r="O191" i="125"/>
  <c r="O190" i="125"/>
  <c r="O189" i="125"/>
  <c r="O188" i="125"/>
  <c r="O187" i="125"/>
  <c r="O186" i="125"/>
  <c r="O185" i="125"/>
  <c r="O184" i="125"/>
  <c r="O183" i="125"/>
  <c r="O182" i="125"/>
  <c r="O181" i="125"/>
  <c r="O180" i="125"/>
  <c r="O179" i="125"/>
  <c r="O178" i="125"/>
  <c r="O177" i="125"/>
  <c r="O176" i="125"/>
  <c r="O175" i="125"/>
  <c r="O174" i="125"/>
  <c r="O173" i="125"/>
  <c r="O172" i="125"/>
  <c r="O171" i="125"/>
  <c r="O170" i="125"/>
  <c r="O169" i="125"/>
  <c r="O168" i="125"/>
  <c r="O167" i="125"/>
  <c r="O166" i="125"/>
  <c r="O165" i="125"/>
  <c r="O164" i="125"/>
  <c r="O163" i="125"/>
  <c r="O162" i="125"/>
  <c r="O161" i="125"/>
  <c r="O160" i="125"/>
  <c r="O159" i="125"/>
  <c r="O158" i="125"/>
  <c r="O157" i="125"/>
  <c r="O156" i="125"/>
  <c r="O155" i="125"/>
  <c r="O154" i="125"/>
  <c r="O153" i="125"/>
  <c r="O152" i="125"/>
  <c r="O151" i="125"/>
  <c r="O150" i="125"/>
  <c r="O149" i="125"/>
  <c r="O148" i="125"/>
  <c r="O147" i="125"/>
  <c r="O146" i="125"/>
  <c r="O145" i="125"/>
  <c r="O144" i="125"/>
  <c r="O143" i="125"/>
  <c r="O142" i="125"/>
  <c r="O141" i="125"/>
  <c r="O140" i="125"/>
  <c r="O139" i="125"/>
  <c r="O138" i="125"/>
  <c r="O137" i="125"/>
  <c r="O136" i="125"/>
  <c r="O135" i="125"/>
  <c r="O134" i="125"/>
  <c r="O133" i="125"/>
  <c r="O132" i="125"/>
  <c r="O131" i="125"/>
  <c r="O130" i="125"/>
  <c r="O129" i="125"/>
  <c r="O128" i="125"/>
  <c r="O127" i="125"/>
  <c r="O126" i="125"/>
  <c r="O125" i="125"/>
  <c r="O124" i="125"/>
  <c r="O123" i="125"/>
  <c r="O122" i="125"/>
  <c r="O121" i="125"/>
  <c r="O120" i="125"/>
  <c r="O119" i="125"/>
  <c r="O118" i="125"/>
  <c r="O117" i="125"/>
  <c r="O116" i="125"/>
  <c r="O115" i="125"/>
  <c r="O114" i="125"/>
  <c r="O113" i="125"/>
  <c r="O112" i="125"/>
  <c r="O111" i="125"/>
  <c r="O110" i="125"/>
  <c r="O109" i="125"/>
  <c r="O108" i="125"/>
  <c r="O107" i="125"/>
  <c r="O106" i="125"/>
  <c r="O105" i="125"/>
  <c r="O104" i="125"/>
  <c r="O103" i="125"/>
  <c r="O102" i="125"/>
  <c r="O101" i="125"/>
  <c r="O100" i="125"/>
  <c r="O99" i="125"/>
  <c r="O98" i="125"/>
  <c r="O97" i="125"/>
  <c r="O96" i="125"/>
  <c r="O95" i="125"/>
  <c r="O94" i="125"/>
  <c r="O93" i="125"/>
  <c r="O92" i="125"/>
  <c r="O91" i="125"/>
  <c r="O90" i="125"/>
  <c r="O89" i="125"/>
  <c r="O88" i="125"/>
  <c r="O87" i="125"/>
  <c r="O86" i="125"/>
  <c r="O85" i="125"/>
  <c r="O84" i="125"/>
  <c r="O83" i="125"/>
  <c r="O82" i="125"/>
  <c r="O81" i="125"/>
  <c r="O80" i="125"/>
  <c r="O79" i="125"/>
  <c r="O78" i="125"/>
  <c r="O77" i="125"/>
  <c r="O76" i="125"/>
  <c r="O75" i="125"/>
  <c r="O74" i="125"/>
  <c r="O73" i="125"/>
  <c r="O72" i="125"/>
  <c r="O71" i="125"/>
  <c r="O70" i="125"/>
  <c r="O69" i="125"/>
  <c r="O68" i="125"/>
  <c r="O67" i="125"/>
  <c r="O66" i="125"/>
  <c r="O65" i="125"/>
  <c r="O64" i="125"/>
  <c r="T63" i="125"/>
  <c r="O63" i="125"/>
  <c r="O62" i="125"/>
  <c r="O61" i="125"/>
  <c r="O60" i="125"/>
  <c r="O59" i="125"/>
  <c r="O58" i="125"/>
  <c r="O57" i="125"/>
  <c r="O56" i="125"/>
  <c r="O55" i="125"/>
  <c r="O54" i="125"/>
  <c r="O53" i="125"/>
  <c r="O52" i="125"/>
  <c r="O51" i="125"/>
  <c r="O50" i="125"/>
  <c r="G48" i="125"/>
  <c r="O49" i="125" s="1"/>
  <c r="R42" i="125"/>
  <c r="R41" i="125"/>
  <c r="R32" i="125"/>
  <c r="S32" i="125" s="1"/>
  <c r="R31" i="125"/>
  <c r="S31" i="125" s="1"/>
  <c r="R30" i="125"/>
  <c r="S30" i="125" s="1"/>
  <c r="S29" i="125"/>
  <c r="S19" i="125"/>
  <c r="D5" i="124"/>
  <c r="O407" i="124"/>
  <c r="O406" i="124"/>
  <c r="O405" i="124"/>
  <c r="O404" i="124"/>
  <c r="O403" i="124"/>
  <c r="O402" i="124"/>
  <c r="O401" i="124"/>
  <c r="O400" i="124"/>
  <c r="O399" i="124"/>
  <c r="O398" i="124"/>
  <c r="O397" i="124"/>
  <c r="O396" i="124"/>
  <c r="O395" i="124"/>
  <c r="O394" i="124"/>
  <c r="O393" i="124"/>
  <c r="O392" i="124"/>
  <c r="O391" i="124"/>
  <c r="O390" i="124"/>
  <c r="O389" i="124"/>
  <c r="O388" i="124"/>
  <c r="O387" i="124"/>
  <c r="O386" i="124"/>
  <c r="O385" i="124"/>
  <c r="O384" i="124"/>
  <c r="O383" i="124"/>
  <c r="O382" i="124"/>
  <c r="O381" i="124"/>
  <c r="O380" i="124"/>
  <c r="O379" i="124"/>
  <c r="O378" i="124"/>
  <c r="O377" i="124"/>
  <c r="O376" i="124"/>
  <c r="O375" i="124"/>
  <c r="O374" i="124"/>
  <c r="O373" i="124"/>
  <c r="O372" i="124"/>
  <c r="O371" i="124"/>
  <c r="O370" i="124"/>
  <c r="O369" i="124"/>
  <c r="O368" i="124"/>
  <c r="O367" i="124"/>
  <c r="O366" i="124"/>
  <c r="O365" i="124"/>
  <c r="O364" i="124"/>
  <c r="O363" i="124"/>
  <c r="O362" i="124"/>
  <c r="O361" i="124"/>
  <c r="O360" i="124"/>
  <c r="O359" i="124"/>
  <c r="O358" i="124"/>
  <c r="O357" i="124"/>
  <c r="O356" i="124"/>
  <c r="O355" i="124"/>
  <c r="O354" i="124"/>
  <c r="O353" i="124"/>
  <c r="O352" i="124"/>
  <c r="O351" i="124"/>
  <c r="O350" i="124"/>
  <c r="O349" i="124"/>
  <c r="O348" i="124"/>
  <c r="O347" i="124"/>
  <c r="O346" i="124"/>
  <c r="O345" i="124"/>
  <c r="O344" i="124"/>
  <c r="O343" i="124"/>
  <c r="O342" i="124"/>
  <c r="O341" i="124"/>
  <c r="O340" i="124"/>
  <c r="O339" i="124"/>
  <c r="O338" i="124"/>
  <c r="O337" i="124"/>
  <c r="O336" i="124"/>
  <c r="O335" i="124"/>
  <c r="O334" i="124"/>
  <c r="O333" i="124"/>
  <c r="O332" i="124"/>
  <c r="O331" i="124"/>
  <c r="O330" i="124"/>
  <c r="O329" i="124"/>
  <c r="O328" i="124"/>
  <c r="O327" i="124"/>
  <c r="O326" i="124"/>
  <c r="O325" i="124"/>
  <c r="O324" i="124"/>
  <c r="O323" i="124"/>
  <c r="O322" i="124"/>
  <c r="O321" i="124"/>
  <c r="O320" i="124"/>
  <c r="O319" i="124"/>
  <c r="O318" i="124"/>
  <c r="O317" i="124"/>
  <c r="O316" i="124"/>
  <c r="O315" i="124"/>
  <c r="O314" i="124"/>
  <c r="O313" i="124"/>
  <c r="O312" i="124"/>
  <c r="O311" i="124"/>
  <c r="O310" i="124"/>
  <c r="O309" i="124"/>
  <c r="O308" i="124"/>
  <c r="O307" i="124"/>
  <c r="O306" i="124"/>
  <c r="O305" i="124"/>
  <c r="O304" i="124"/>
  <c r="O303" i="124"/>
  <c r="O302" i="124"/>
  <c r="O301" i="124"/>
  <c r="O300" i="124"/>
  <c r="O299" i="124"/>
  <c r="O298" i="124"/>
  <c r="O297" i="124"/>
  <c r="O296" i="124"/>
  <c r="O295" i="124"/>
  <c r="O294" i="124"/>
  <c r="O293" i="124"/>
  <c r="O292" i="124"/>
  <c r="O291" i="124"/>
  <c r="O290" i="124"/>
  <c r="O289" i="124"/>
  <c r="O288" i="124"/>
  <c r="O287" i="124"/>
  <c r="O286" i="124"/>
  <c r="O285" i="124"/>
  <c r="O284" i="124"/>
  <c r="O283" i="124"/>
  <c r="O282" i="124"/>
  <c r="O281" i="124"/>
  <c r="O280" i="124"/>
  <c r="O279" i="124"/>
  <c r="O278" i="124"/>
  <c r="O277" i="124"/>
  <c r="O276" i="124"/>
  <c r="O275" i="124"/>
  <c r="O274" i="124"/>
  <c r="O273" i="124"/>
  <c r="O272" i="124"/>
  <c r="O271" i="124"/>
  <c r="O270" i="124"/>
  <c r="O269" i="124"/>
  <c r="O268" i="124"/>
  <c r="O267" i="124"/>
  <c r="O266" i="124"/>
  <c r="O265" i="124"/>
  <c r="O264" i="124"/>
  <c r="O263" i="124"/>
  <c r="O262" i="124"/>
  <c r="O261" i="124"/>
  <c r="O260" i="124"/>
  <c r="O259" i="124"/>
  <c r="O258" i="124"/>
  <c r="O257" i="124"/>
  <c r="O256" i="124"/>
  <c r="O255" i="124"/>
  <c r="O254" i="124"/>
  <c r="O253" i="124"/>
  <c r="O252" i="124"/>
  <c r="O251" i="124"/>
  <c r="O250" i="124"/>
  <c r="O249" i="124"/>
  <c r="O248" i="124"/>
  <c r="O247" i="124"/>
  <c r="O246" i="124"/>
  <c r="O245" i="124"/>
  <c r="O244" i="124"/>
  <c r="O243" i="124"/>
  <c r="O242" i="124"/>
  <c r="O241" i="124"/>
  <c r="O240" i="124"/>
  <c r="O239" i="124"/>
  <c r="O238" i="124"/>
  <c r="O237" i="124"/>
  <c r="O236" i="124"/>
  <c r="O235" i="124"/>
  <c r="O234" i="124"/>
  <c r="O233" i="124"/>
  <c r="O232" i="124"/>
  <c r="O231" i="124"/>
  <c r="O230" i="124"/>
  <c r="O229" i="124"/>
  <c r="O228" i="124"/>
  <c r="O227" i="124"/>
  <c r="O226" i="124"/>
  <c r="O225" i="124"/>
  <c r="O224" i="124"/>
  <c r="O223" i="124"/>
  <c r="O222" i="124"/>
  <c r="O221" i="124"/>
  <c r="O220" i="124"/>
  <c r="O219" i="124"/>
  <c r="O218" i="124"/>
  <c r="O217" i="124"/>
  <c r="O216" i="124"/>
  <c r="O215" i="124"/>
  <c r="O214" i="124"/>
  <c r="O213" i="124"/>
  <c r="O212" i="124"/>
  <c r="O211" i="124"/>
  <c r="O210" i="124"/>
  <c r="O209" i="124"/>
  <c r="O208" i="124"/>
  <c r="O207" i="124"/>
  <c r="O206" i="124"/>
  <c r="O205" i="124"/>
  <c r="O204" i="124"/>
  <c r="O203" i="124"/>
  <c r="O202" i="124"/>
  <c r="O201" i="124"/>
  <c r="O200" i="124"/>
  <c r="O199" i="124"/>
  <c r="O198" i="124"/>
  <c r="O197" i="124"/>
  <c r="O196" i="124"/>
  <c r="O195" i="124"/>
  <c r="O194" i="124"/>
  <c r="O193" i="124"/>
  <c r="O192" i="124"/>
  <c r="O191" i="124"/>
  <c r="O190" i="124"/>
  <c r="O189" i="124"/>
  <c r="O188" i="124"/>
  <c r="O187" i="124"/>
  <c r="O186" i="124"/>
  <c r="O185" i="124"/>
  <c r="O184" i="124"/>
  <c r="O183" i="124"/>
  <c r="O182" i="124"/>
  <c r="O181" i="124"/>
  <c r="O180" i="124"/>
  <c r="O179" i="124"/>
  <c r="O178" i="124"/>
  <c r="O177" i="124"/>
  <c r="O176" i="124"/>
  <c r="O175" i="124"/>
  <c r="O174" i="124"/>
  <c r="O173" i="124"/>
  <c r="O172" i="124"/>
  <c r="O171" i="124"/>
  <c r="O170" i="124"/>
  <c r="O169" i="124"/>
  <c r="O168" i="124"/>
  <c r="O167" i="124"/>
  <c r="O166" i="124"/>
  <c r="O165" i="124"/>
  <c r="O164" i="124"/>
  <c r="O163" i="124"/>
  <c r="O162" i="124"/>
  <c r="O161" i="124"/>
  <c r="O160" i="124"/>
  <c r="O159" i="124"/>
  <c r="O158" i="124"/>
  <c r="O157" i="124"/>
  <c r="O156" i="124"/>
  <c r="O155" i="124"/>
  <c r="O154" i="124"/>
  <c r="O153" i="124"/>
  <c r="O152" i="124"/>
  <c r="O151" i="124"/>
  <c r="O150" i="124"/>
  <c r="O149" i="124"/>
  <c r="O148" i="124"/>
  <c r="O147" i="124"/>
  <c r="O146" i="124"/>
  <c r="O145" i="124"/>
  <c r="O144" i="124"/>
  <c r="O143" i="124"/>
  <c r="O142" i="124"/>
  <c r="O141" i="124"/>
  <c r="O140" i="124"/>
  <c r="O139" i="124"/>
  <c r="O138" i="124"/>
  <c r="O137" i="124"/>
  <c r="O136" i="124"/>
  <c r="O135" i="124"/>
  <c r="O134" i="124"/>
  <c r="O133" i="124"/>
  <c r="O132" i="124"/>
  <c r="O131" i="124"/>
  <c r="O130" i="124"/>
  <c r="O129" i="124"/>
  <c r="O128" i="124"/>
  <c r="O127" i="124"/>
  <c r="O126" i="124"/>
  <c r="O125" i="124"/>
  <c r="O124" i="124"/>
  <c r="O123" i="124"/>
  <c r="O122" i="124"/>
  <c r="O121" i="124"/>
  <c r="O120" i="124"/>
  <c r="O119" i="124"/>
  <c r="O118" i="124"/>
  <c r="O117" i="124"/>
  <c r="O116" i="124"/>
  <c r="O115" i="124"/>
  <c r="O114" i="124"/>
  <c r="O113" i="124"/>
  <c r="O112" i="124"/>
  <c r="O111" i="124"/>
  <c r="O110" i="124"/>
  <c r="O109" i="124"/>
  <c r="O108" i="124"/>
  <c r="O107" i="124"/>
  <c r="O106" i="124"/>
  <c r="O105" i="124"/>
  <c r="O104" i="124"/>
  <c r="O103" i="124"/>
  <c r="O102" i="124"/>
  <c r="O101" i="124"/>
  <c r="O100" i="124"/>
  <c r="O99" i="124"/>
  <c r="O98" i="124"/>
  <c r="O97" i="124"/>
  <c r="O96" i="124"/>
  <c r="O95" i="124"/>
  <c r="O94" i="124"/>
  <c r="O93" i="124"/>
  <c r="O92" i="124"/>
  <c r="O91" i="124"/>
  <c r="O90" i="124"/>
  <c r="O89" i="124"/>
  <c r="O88" i="124"/>
  <c r="O87" i="124"/>
  <c r="O86" i="124"/>
  <c r="O85" i="124"/>
  <c r="O84" i="124"/>
  <c r="O83" i="124"/>
  <c r="O82" i="124"/>
  <c r="O81" i="124"/>
  <c r="O80" i="124"/>
  <c r="O79" i="124"/>
  <c r="O78" i="124"/>
  <c r="O77" i="124"/>
  <c r="O76" i="124"/>
  <c r="O75" i="124"/>
  <c r="O74" i="124"/>
  <c r="O73" i="124"/>
  <c r="O72" i="124"/>
  <c r="O71" i="124"/>
  <c r="O70" i="124"/>
  <c r="O69" i="124"/>
  <c r="O68" i="124"/>
  <c r="O67" i="124"/>
  <c r="O66" i="124"/>
  <c r="O65" i="124"/>
  <c r="O64" i="124"/>
  <c r="T63" i="124"/>
  <c r="O63" i="124"/>
  <c r="O62" i="124"/>
  <c r="O61" i="124"/>
  <c r="O60" i="124"/>
  <c r="O59" i="124"/>
  <c r="O58" i="124"/>
  <c r="O57" i="124"/>
  <c r="O56" i="124"/>
  <c r="O55" i="124"/>
  <c r="O54" i="124"/>
  <c r="O53" i="124"/>
  <c r="O52" i="124"/>
  <c r="O51" i="124"/>
  <c r="O50" i="124"/>
  <c r="G48" i="124"/>
  <c r="O49" i="124" s="1"/>
  <c r="R42" i="124"/>
  <c r="R41" i="124"/>
  <c r="R32" i="124"/>
  <c r="S32" i="124" s="1"/>
  <c r="R31" i="124"/>
  <c r="S31" i="124" s="1"/>
  <c r="R30" i="124"/>
  <c r="S30" i="124" s="1"/>
  <c r="S29" i="124"/>
  <c r="S19" i="124"/>
  <c r="D5" i="123"/>
  <c r="O407" i="123"/>
  <c r="O406" i="123"/>
  <c r="O405" i="123"/>
  <c r="O404" i="123"/>
  <c r="O403" i="123"/>
  <c r="O402" i="123"/>
  <c r="O401" i="123"/>
  <c r="O400" i="123"/>
  <c r="O399" i="123"/>
  <c r="O398" i="123"/>
  <c r="O397" i="123"/>
  <c r="O396" i="123"/>
  <c r="O395" i="123"/>
  <c r="O394" i="123"/>
  <c r="O393" i="123"/>
  <c r="O392" i="123"/>
  <c r="O391" i="123"/>
  <c r="O390" i="123"/>
  <c r="O389" i="123"/>
  <c r="O388" i="123"/>
  <c r="O387" i="123"/>
  <c r="O386" i="123"/>
  <c r="O385" i="123"/>
  <c r="O384" i="123"/>
  <c r="O383" i="123"/>
  <c r="O382" i="123"/>
  <c r="O381" i="123"/>
  <c r="O380" i="123"/>
  <c r="O379" i="123"/>
  <c r="O378" i="123"/>
  <c r="O377" i="123"/>
  <c r="O376" i="123"/>
  <c r="O375" i="123"/>
  <c r="O374" i="123"/>
  <c r="O373" i="123"/>
  <c r="O372" i="123"/>
  <c r="O371" i="123"/>
  <c r="O370" i="123"/>
  <c r="O369" i="123"/>
  <c r="O368" i="123"/>
  <c r="O367" i="123"/>
  <c r="O366" i="123"/>
  <c r="O365" i="123"/>
  <c r="O364" i="123"/>
  <c r="O363" i="123"/>
  <c r="O362" i="123"/>
  <c r="O361" i="123"/>
  <c r="O360" i="123"/>
  <c r="O359" i="123"/>
  <c r="O358" i="123"/>
  <c r="O357" i="123"/>
  <c r="O356" i="123"/>
  <c r="O355" i="123"/>
  <c r="O354" i="123"/>
  <c r="O353" i="123"/>
  <c r="O352" i="123"/>
  <c r="O351" i="123"/>
  <c r="O350" i="123"/>
  <c r="O349" i="123"/>
  <c r="O348" i="123"/>
  <c r="O347" i="123"/>
  <c r="O346" i="123"/>
  <c r="O345" i="123"/>
  <c r="O344" i="123"/>
  <c r="O343" i="123"/>
  <c r="O342" i="123"/>
  <c r="O341" i="123"/>
  <c r="O340" i="123"/>
  <c r="O339" i="123"/>
  <c r="O338" i="123"/>
  <c r="O337" i="123"/>
  <c r="O336" i="123"/>
  <c r="O335" i="123"/>
  <c r="O334" i="123"/>
  <c r="O333" i="123"/>
  <c r="O332" i="123"/>
  <c r="O331" i="123"/>
  <c r="O330" i="123"/>
  <c r="O329" i="123"/>
  <c r="O328" i="123"/>
  <c r="O327" i="123"/>
  <c r="O326" i="123"/>
  <c r="O325" i="123"/>
  <c r="O324" i="123"/>
  <c r="O323" i="123"/>
  <c r="O322" i="123"/>
  <c r="O321" i="123"/>
  <c r="O320" i="123"/>
  <c r="O319" i="123"/>
  <c r="O318" i="123"/>
  <c r="O317" i="123"/>
  <c r="O316" i="123"/>
  <c r="O315" i="123"/>
  <c r="O314" i="123"/>
  <c r="O313" i="123"/>
  <c r="O312" i="123"/>
  <c r="O311" i="123"/>
  <c r="O310" i="123"/>
  <c r="O309" i="123"/>
  <c r="O308" i="123"/>
  <c r="O307" i="123"/>
  <c r="O306" i="123"/>
  <c r="O305" i="123"/>
  <c r="O304" i="123"/>
  <c r="O303" i="123"/>
  <c r="O302" i="123"/>
  <c r="O301" i="123"/>
  <c r="O300" i="123"/>
  <c r="O299" i="123"/>
  <c r="O298" i="123"/>
  <c r="O297" i="123"/>
  <c r="O296" i="123"/>
  <c r="O295" i="123"/>
  <c r="O294" i="123"/>
  <c r="O293" i="123"/>
  <c r="O292" i="123"/>
  <c r="O291" i="123"/>
  <c r="O290" i="123"/>
  <c r="O289" i="123"/>
  <c r="O288" i="123"/>
  <c r="O287" i="123"/>
  <c r="O286" i="123"/>
  <c r="O285" i="123"/>
  <c r="O284" i="123"/>
  <c r="O283" i="123"/>
  <c r="O282" i="123"/>
  <c r="O281" i="123"/>
  <c r="O280" i="123"/>
  <c r="O279" i="123"/>
  <c r="O278" i="123"/>
  <c r="O277" i="123"/>
  <c r="O276" i="123"/>
  <c r="O275" i="123"/>
  <c r="O274" i="123"/>
  <c r="O273" i="123"/>
  <c r="O272" i="123"/>
  <c r="O271" i="123"/>
  <c r="O270" i="123"/>
  <c r="O269" i="123"/>
  <c r="O268" i="123"/>
  <c r="O267" i="123"/>
  <c r="O266" i="123"/>
  <c r="O265" i="123"/>
  <c r="O264" i="123"/>
  <c r="O263" i="123"/>
  <c r="O262" i="123"/>
  <c r="O261" i="123"/>
  <c r="O260" i="123"/>
  <c r="O259" i="123"/>
  <c r="O258" i="123"/>
  <c r="O257" i="123"/>
  <c r="O256" i="123"/>
  <c r="O255" i="123"/>
  <c r="O254" i="123"/>
  <c r="O253" i="123"/>
  <c r="O252" i="123"/>
  <c r="O251" i="123"/>
  <c r="O250" i="123"/>
  <c r="O249" i="123"/>
  <c r="O248" i="123"/>
  <c r="O247" i="123"/>
  <c r="O246" i="123"/>
  <c r="O245" i="123"/>
  <c r="O244" i="123"/>
  <c r="O243" i="123"/>
  <c r="O242" i="123"/>
  <c r="O241" i="123"/>
  <c r="O240" i="123"/>
  <c r="O239" i="123"/>
  <c r="O238" i="123"/>
  <c r="O237" i="123"/>
  <c r="O236" i="123"/>
  <c r="O235" i="123"/>
  <c r="O234" i="123"/>
  <c r="O233" i="123"/>
  <c r="O232" i="123"/>
  <c r="O231" i="123"/>
  <c r="O230" i="123"/>
  <c r="O229" i="123"/>
  <c r="O228" i="123"/>
  <c r="O227" i="123"/>
  <c r="O226" i="123"/>
  <c r="O225" i="123"/>
  <c r="O224" i="123"/>
  <c r="O223" i="123"/>
  <c r="O222" i="123"/>
  <c r="O221" i="123"/>
  <c r="O220" i="123"/>
  <c r="O219" i="123"/>
  <c r="O218" i="123"/>
  <c r="O217" i="123"/>
  <c r="O216" i="123"/>
  <c r="O215" i="123"/>
  <c r="O214" i="123"/>
  <c r="O213" i="123"/>
  <c r="O212" i="123"/>
  <c r="O211" i="123"/>
  <c r="O210" i="123"/>
  <c r="O209" i="123"/>
  <c r="O208" i="123"/>
  <c r="O207" i="123"/>
  <c r="O206" i="123"/>
  <c r="O205" i="123"/>
  <c r="O204" i="123"/>
  <c r="O203" i="123"/>
  <c r="O202" i="123"/>
  <c r="O201" i="123"/>
  <c r="O200" i="123"/>
  <c r="O199" i="123"/>
  <c r="O198" i="123"/>
  <c r="O197" i="123"/>
  <c r="O196" i="123"/>
  <c r="O195" i="123"/>
  <c r="O194" i="123"/>
  <c r="O193" i="123"/>
  <c r="O192" i="123"/>
  <c r="O191" i="123"/>
  <c r="O190" i="123"/>
  <c r="O189" i="123"/>
  <c r="O188" i="123"/>
  <c r="O187" i="123"/>
  <c r="O186" i="123"/>
  <c r="O185" i="123"/>
  <c r="O184" i="123"/>
  <c r="O183" i="123"/>
  <c r="O182" i="123"/>
  <c r="O181" i="123"/>
  <c r="O180" i="123"/>
  <c r="O179" i="123"/>
  <c r="O178" i="123"/>
  <c r="O177" i="123"/>
  <c r="O176" i="123"/>
  <c r="O175" i="123"/>
  <c r="O174" i="123"/>
  <c r="O173" i="123"/>
  <c r="O172" i="123"/>
  <c r="O171" i="123"/>
  <c r="O170" i="123"/>
  <c r="O169" i="123"/>
  <c r="O168" i="123"/>
  <c r="O167" i="123"/>
  <c r="O166" i="123"/>
  <c r="O165" i="123"/>
  <c r="O164" i="123"/>
  <c r="O163" i="123"/>
  <c r="O162" i="123"/>
  <c r="O161" i="123"/>
  <c r="O160" i="123"/>
  <c r="O159" i="123"/>
  <c r="O158" i="123"/>
  <c r="O157" i="123"/>
  <c r="O156" i="123"/>
  <c r="O155" i="123"/>
  <c r="O154" i="123"/>
  <c r="O153" i="123"/>
  <c r="O152" i="123"/>
  <c r="O151" i="123"/>
  <c r="O150" i="123"/>
  <c r="O149" i="123"/>
  <c r="O148" i="123"/>
  <c r="O147" i="123"/>
  <c r="O146" i="123"/>
  <c r="O145" i="123"/>
  <c r="O144" i="123"/>
  <c r="O143" i="123"/>
  <c r="O142" i="123"/>
  <c r="O141" i="123"/>
  <c r="O140" i="123"/>
  <c r="O139" i="123"/>
  <c r="O138" i="123"/>
  <c r="O137" i="123"/>
  <c r="O136" i="123"/>
  <c r="O135" i="123"/>
  <c r="O134" i="123"/>
  <c r="O133" i="123"/>
  <c r="O132" i="123"/>
  <c r="O131" i="123"/>
  <c r="O130" i="123"/>
  <c r="O129" i="123"/>
  <c r="O128" i="123"/>
  <c r="O127" i="123"/>
  <c r="O126" i="123"/>
  <c r="O125" i="123"/>
  <c r="O124" i="123"/>
  <c r="O123" i="123"/>
  <c r="O122" i="123"/>
  <c r="O121" i="123"/>
  <c r="O120" i="123"/>
  <c r="O119" i="123"/>
  <c r="O118" i="123"/>
  <c r="O117" i="123"/>
  <c r="O116" i="123"/>
  <c r="O115" i="123"/>
  <c r="O114" i="123"/>
  <c r="O113" i="123"/>
  <c r="O112" i="123"/>
  <c r="O111" i="123"/>
  <c r="O110" i="123"/>
  <c r="O109" i="123"/>
  <c r="O108" i="123"/>
  <c r="O107" i="123"/>
  <c r="O106" i="123"/>
  <c r="O105" i="123"/>
  <c r="O104" i="123"/>
  <c r="O103" i="123"/>
  <c r="O102" i="123"/>
  <c r="O101" i="123"/>
  <c r="O100" i="123"/>
  <c r="O99" i="123"/>
  <c r="O98" i="123"/>
  <c r="O97" i="123"/>
  <c r="O96" i="123"/>
  <c r="O95" i="123"/>
  <c r="O94" i="123"/>
  <c r="O93" i="123"/>
  <c r="O92" i="123"/>
  <c r="O91" i="123"/>
  <c r="O90" i="123"/>
  <c r="O89" i="123"/>
  <c r="O88" i="123"/>
  <c r="O87" i="123"/>
  <c r="O86" i="123"/>
  <c r="O85" i="123"/>
  <c r="O84" i="123"/>
  <c r="O83" i="123"/>
  <c r="O82" i="123"/>
  <c r="O81" i="123"/>
  <c r="O80" i="123"/>
  <c r="O79" i="123"/>
  <c r="O78" i="123"/>
  <c r="O77" i="123"/>
  <c r="O76" i="123"/>
  <c r="O75" i="123"/>
  <c r="O74" i="123"/>
  <c r="O73" i="123"/>
  <c r="O72" i="123"/>
  <c r="O71" i="123"/>
  <c r="O70" i="123"/>
  <c r="O69" i="123"/>
  <c r="O68" i="123"/>
  <c r="O67" i="123"/>
  <c r="O66" i="123"/>
  <c r="O65" i="123"/>
  <c r="O64" i="123"/>
  <c r="T63" i="123"/>
  <c r="O63" i="123"/>
  <c r="O62" i="123"/>
  <c r="O61" i="123"/>
  <c r="O60" i="123"/>
  <c r="O59" i="123"/>
  <c r="O58" i="123"/>
  <c r="O57" i="123"/>
  <c r="O56" i="123"/>
  <c r="O55" i="123"/>
  <c r="O54" i="123"/>
  <c r="O53" i="123"/>
  <c r="O52" i="123"/>
  <c r="O51" i="123"/>
  <c r="O50" i="123"/>
  <c r="G48" i="123"/>
  <c r="O48" i="123" s="1"/>
  <c r="R42" i="123"/>
  <c r="R41" i="123"/>
  <c r="R32" i="123"/>
  <c r="S32" i="123" s="1"/>
  <c r="R31" i="123"/>
  <c r="S31" i="123" s="1"/>
  <c r="R30" i="123"/>
  <c r="S30" i="123" s="1"/>
  <c r="S29" i="123"/>
  <c r="S19" i="123"/>
  <c r="D5" i="122"/>
  <c r="O407" i="122"/>
  <c r="O406" i="122"/>
  <c r="O405" i="122"/>
  <c r="O404" i="122"/>
  <c r="O403" i="122"/>
  <c r="O402" i="122"/>
  <c r="O401" i="122"/>
  <c r="O400" i="122"/>
  <c r="O399" i="122"/>
  <c r="O398" i="122"/>
  <c r="O397" i="122"/>
  <c r="O396" i="122"/>
  <c r="O395" i="122"/>
  <c r="O394" i="122"/>
  <c r="O393" i="122"/>
  <c r="O392" i="122"/>
  <c r="O391" i="122"/>
  <c r="O390" i="122"/>
  <c r="O389" i="122"/>
  <c r="O388" i="122"/>
  <c r="O387" i="122"/>
  <c r="O386" i="122"/>
  <c r="O385" i="122"/>
  <c r="O384" i="122"/>
  <c r="O383" i="122"/>
  <c r="O382" i="122"/>
  <c r="O381" i="122"/>
  <c r="O380" i="122"/>
  <c r="O379" i="122"/>
  <c r="O378" i="122"/>
  <c r="O377" i="122"/>
  <c r="O376" i="122"/>
  <c r="O375" i="122"/>
  <c r="O374" i="122"/>
  <c r="O373" i="122"/>
  <c r="O372" i="122"/>
  <c r="O371" i="122"/>
  <c r="O370" i="122"/>
  <c r="O369" i="122"/>
  <c r="O368" i="122"/>
  <c r="O367" i="122"/>
  <c r="O366" i="122"/>
  <c r="O365" i="122"/>
  <c r="O364" i="122"/>
  <c r="O363" i="122"/>
  <c r="O362" i="122"/>
  <c r="O361" i="122"/>
  <c r="O360" i="122"/>
  <c r="O359" i="122"/>
  <c r="O358" i="122"/>
  <c r="O357" i="122"/>
  <c r="O356" i="122"/>
  <c r="O355" i="122"/>
  <c r="O354" i="122"/>
  <c r="O353" i="122"/>
  <c r="O352" i="122"/>
  <c r="O351" i="122"/>
  <c r="O350" i="122"/>
  <c r="O349" i="122"/>
  <c r="O348" i="122"/>
  <c r="O347" i="122"/>
  <c r="O346" i="122"/>
  <c r="O345" i="122"/>
  <c r="O344" i="122"/>
  <c r="O343" i="122"/>
  <c r="O342" i="122"/>
  <c r="O341" i="122"/>
  <c r="O340" i="122"/>
  <c r="O339" i="122"/>
  <c r="O338" i="122"/>
  <c r="O337" i="122"/>
  <c r="O336" i="122"/>
  <c r="O335" i="122"/>
  <c r="O334" i="122"/>
  <c r="O333" i="122"/>
  <c r="O332" i="122"/>
  <c r="O331" i="122"/>
  <c r="O330" i="122"/>
  <c r="O329" i="122"/>
  <c r="O328" i="122"/>
  <c r="O327" i="122"/>
  <c r="O326" i="122"/>
  <c r="O325" i="122"/>
  <c r="O324" i="122"/>
  <c r="O323" i="122"/>
  <c r="O322" i="122"/>
  <c r="O321" i="122"/>
  <c r="O320" i="122"/>
  <c r="O319" i="122"/>
  <c r="O318" i="122"/>
  <c r="O317" i="122"/>
  <c r="O316" i="122"/>
  <c r="O315" i="122"/>
  <c r="O314" i="122"/>
  <c r="O313" i="122"/>
  <c r="O312" i="122"/>
  <c r="O311" i="122"/>
  <c r="O310" i="122"/>
  <c r="O309" i="122"/>
  <c r="O308" i="122"/>
  <c r="O307" i="122"/>
  <c r="O306" i="122"/>
  <c r="O305" i="122"/>
  <c r="O304" i="122"/>
  <c r="O303" i="122"/>
  <c r="O302" i="122"/>
  <c r="O301" i="122"/>
  <c r="O300" i="122"/>
  <c r="O299" i="122"/>
  <c r="O298" i="122"/>
  <c r="O297" i="122"/>
  <c r="O296" i="122"/>
  <c r="O295" i="122"/>
  <c r="O294" i="122"/>
  <c r="O293" i="122"/>
  <c r="O292" i="122"/>
  <c r="O291" i="122"/>
  <c r="O290" i="122"/>
  <c r="O289" i="122"/>
  <c r="O288" i="122"/>
  <c r="O287" i="122"/>
  <c r="O286" i="122"/>
  <c r="O285" i="122"/>
  <c r="O284" i="122"/>
  <c r="O283" i="122"/>
  <c r="O282" i="122"/>
  <c r="O281" i="122"/>
  <c r="O280" i="122"/>
  <c r="O279" i="122"/>
  <c r="O278" i="122"/>
  <c r="O277" i="122"/>
  <c r="O276" i="122"/>
  <c r="O275" i="122"/>
  <c r="O274" i="122"/>
  <c r="O273" i="122"/>
  <c r="O272" i="122"/>
  <c r="O271" i="122"/>
  <c r="O270" i="122"/>
  <c r="O269" i="122"/>
  <c r="O268" i="122"/>
  <c r="O267" i="122"/>
  <c r="O266" i="122"/>
  <c r="O265" i="122"/>
  <c r="O264" i="122"/>
  <c r="O263" i="122"/>
  <c r="O262" i="122"/>
  <c r="O261" i="122"/>
  <c r="O260" i="122"/>
  <c r="O259" i="122"/>
  <c r="O258" i="122"/>
  <c r="O257" i="122"/>
  <c r="O256" i="122"/>
  <c r="O255" i="122"/>
  <c r="O254" i="122"/>
  <c r="O253" i="122"/>
  <c r="O252" i="122"/>
  <c r="O251" i="122"/>
  <c r="O250" i="122"/>
  <c r="O249" i="122"/>
  <c r="O248" i="122"/>
  <c r="O247" i="122"/>
  <c r="O246" i="122"/>
  <c r="O245" i="122"/>
  <c r="O244" i="122"/>
  <c r="O243" i="122"/>
  <c r="O242" i="122"/>
  <c r="O241" i="122"/>
  <c r="O240" i="122"/>
  <c r="O239" i="122"/>
  <c r="O238" i="122"/>
  <c r="O237" i="122"/>
  <c r="O236" i="122"/>
  <c r="O235" i="122"/>
  <c r="O234" i="122"/>
  <c r="O233" i="122"/>
  <c r="O232" i="122"/>
  <c r="O231" i="122"/>
  <c r="O230" i="122"/>
  <c r="O229" i="122"/>
  <c r="O228" i="122"/>
  <c r="O227" i="122"/>
  <c r="O226" i="122"/>
  <c r="O225" i="122"/>
  <c r="O224" i="122"/>
  <c r="O223" i="122"/>
  <c r="O222" i="122"/>
  <c r="O221" i="122"/>
  <c r="O220" i="122"/>
  <c r="O219" i="122"/>
  <c r="O218" i="122"/>
  <c r="O217" i="122"/>
  <c r="O216" i="122"/>
  <c r="O215" i="122"/>
  <c r="O214" i="122"/>
  <c r="O213" i="122"/>
  <c r="O212" i="122"/>
  <c r="O211" i="122"/>
  <c r="O210" i="122"/>
  <c r="O209" i="122"/>
  <c r="O208" i="122"/>
  <c r="O207" i="122"/>
  <c r="O206" i="122"/>
  <c r="O205" i="122"/>
  <c r="O204" i="122"/>
  <c r="O203" i="122"/>
  <c r="O202" i="122"/>
  <c r="O201" i="122"/>
  <c r="O200" i="122"/>
  <c r="O199" i="122"/>
  <c r="O198" i="122"/>
  <c r="O197" i="122"/>
  <c r="O196" i="122"/>
  <c r="O195" i="122"/>
  <c r="O194" i="122"/>
  <c r="O193" i="122"/>
  <c r="O192" i="122"/>
  <c r="O191" i="122"/>
  <c r="O190" i="122"/>
  <c r="O189" i="122"/>
  <c r="O188" i="122"/>
  <c r="O187" i="122"/>
  <c r="O186" i="122"/>
  <c r="O185" i="122"/>
  <c r="O184" i="122"/>
  <c r="O183" i="122"/>
  <c r="O182" i="122"/>
  <c r="O181" i="122"/>
  <c r="O180" i="122"/>
  <c r="O179" i="122"/>
  <c r="O178" i="122"/>
  <c r="O177" i="122"/>
  <c r="O176" i="122"/>
  <c r="O175" i="122"/>
  <c r="O174" i="122"/>
  <c r="O173" i="122"/>
  <c r="O172" i="122"/>
  <c r="O171" i="122"/>
  <c r="O170" i="122"/>
  <c r="O169" i="122"/>
  <c r="O168" i="122"/>
  <c r="O167" i="122"/>
  <c r="O166" i="122"/>
  <c r="O165" i="122"/>
  <c r="O164" i="122"/>
  <c r="O163" i="122"/>
  <c r="O162" i="122"/>
  <c r="O161" i="122"/>
  <c r="O160" i="122"/>
  <c r="O159" i="122"/>
  <c r="O158" i="122"/>
  <c r="O157" i="122"/>
  <c r="O156" i="122"/>
  <c r="O155" i="122"/>
  <c r="O154" i="122"/>
  <c r="O153" i="122"/>
  <c r="O152" i="122"/>
  <c r="O151" i="122"/>
  <c r="O150" i="122"/>
  <c r="O149" i="122"/>
  <c r="O148" i="122"/>
  <c r="O147" i="122"/>
  <c r="O146" i="122"/>
  <c r="O145" i="122"/>
  <c r="O144" i="122"/>
  <c r="O143" i="122"/>
  <c r="O142" i="122"/>
  <c r="O141" i="122"/>
  <c r="O140" i="122"/>
  <c r="O139" i="122"/>
  <c r="O138" i="122"/>
  <c r="O137" i="122"/>
  <c r="O136" i="122"/>
  <c r="O135" i="122"/>
  <c r="O134" i="122"/>
  <c r="O133" i="122"/>
  <c r="O132" i="122"/>
  <c r="O131" i="122"/>
  <c r="O130" i="122"/>
  <c r="O129" i="122"/>
  <c r="O128" i="122"/>
  <c r="O127" i="122"/>
  <c r="O126" i="122"/>
  <c r="O125" i="122"/>
  <c r="O124" i="122"/>
  <c r="O123" i="122"/>
  <c r="O122" i="122"/>
  <c r="O121" i="122"/>
  <c r="O120" i="122"/>
  <c r="O119" i="122"/>
  <c r="O118" i="122"/>
  <c r="O117" i="122"/>
  <c r="O116" i="122"/>
  <c r="O115" i="122"/>
  <c r="O114" i="122"/>
  <c r="O113" i="122"/>
  <c r="O112" i="122"/>
  <c r="O111" i="122"/>
  <c r="O110" i="122"/>
  <c r="O109" i="122"/>
  <c r="O108" i="122"/>
  <c r="O107" i="122"/>
  <c r="O106" i="122"/>
  <c r="O105" i="122"/>
  <c r="O104" i="122"/>
  <c r="O103" i="122"/>
  <c r="O102" i="122"/>
  <c r="O101" i="122"/>
  <c r="O100" i="122"/>
  <c r="O99" i="122"/>
  <c r="O98" i="122"/>
  <c r="O97" i="122"/>
  <c r="O96" i="122"/>
  <c r="O95" i="122"/>
  <c r="O94" i="122"/>
  <c r="O93" i="122"/>
  <c r="O92" i="122"/>
  <c r="O91" i="122"/>
  <c r="O90" i="122"/>
  <c r="O89" i="122"/>
  <c r="O88" i="122"/>
  <c r="O87" i="122"/>
  <c r="O86" i="122"/>
  <c r="O85" i="122"/>
  <c r="O84" i="122"/>
  <c r="O83" i="122"/>
  <c r="O82" i="122"/>
  <c r="O81" i="122"/>
  <c r="O80" i="122"/>
  <c r="O79" i="122"/>
  <c r="O78" i="122"/>
  <c r="O77" i="122"/>
  <c r="O76" i="122"/>
  <c r="O75" i="122"/>
  <c r="O74" i="122"/>
  <c r="O73" i="122"/>
  <c r="O72" i="122"/>
  <c r="O71" i="122"/>
  <c r="O70" i="122"/>
  <c r="O69" i="122"/>
  <c r="O68" i="122"/>
  <c r="O67" i="122"/>
  <c r="O66" i="122"/>
  <c r="O65" i="122"/>
  <c r="O64" i="122"/>
  <c r="T63" i="122"/>
  <c r="O63" i="122"/>
  <c r="O62" i="122"/>
  <c r="O61" i="122"/>
  <c r="O60" i="122"/>
  <c r="O59" i="122"/>
  <c r="O58" i="122"/>
  <c r="O57" i="122"/>
  <c r="O56" i="122"/>
  <c r="O55" i="122"/>
  <c r="O54" i="122"/>
  <c r="O53" i="122"/>
  <c r="O52" i="122"/>
  <c r="O51" i="122"/>
  <c r="O50" i="122"/>
  <c r="G48" i="122"/>
  <c r="O49" i="122" s="1"/>
  <c r="R42" i="122"/>
  <c r="R41" i="122"/>
  <c r="R32" i="122"/>
  <c r="S32" i="122" s="1"/>
  <c r="R31" i="122"/>
  <c r="S31" i="122" s="1"/>
  <c r="R30" i="122"/>
  <c r="S30" i="122" s="1"/>
  <c r="S29" i="122"/>
  <c r="S19" i="122"/>
  <c r="D5" i="121"/>
  <c r="O407" i="121"/>
  <c r="O406" i="121"/>
  <c r="O405" i="121"/>
  <c r="O404" i="121"/>
  <c r="O403" i="121"/>
  <c r="O402" i="121"/>
  <c r="O401" i="121"/>
  <c r="O400" i="121"/>
  <c r="O399" i="121"/>
  <c r="O398" i="121"/>
  <c r="O397" i="121"/>
  <c r="O396" i="121"/>
  <c r="O395" i="121"/>
  <c r="O394" i="121"/>
  <c r="O393" i="121"/>
  <c r="O392" i="121"/>
  <c r="O391" i="121"/>
  <c r="O390" i="121"/>
  <c r="O389" i="121"/>
  <c r="O388" i="121"/>
  <c r="O387" i="121"/>
  <c r="O386" i="121"/>
  <c r="O385" i="121"/>
  <c r="O384" i="121"/>
  <c r="O383" i="121"/>
  <c r="O382" i="121"/>
  <c r="O381" i="121"/>
  <c r="O380" i="121"/>
  <c r="O379" i="121"/>
  <c r="O378" i="121"/>
  <c r="O377" i="121"/>
  <c r="O376" i="121"/>
  <c r="O375" i="121"/>
  <c r="O374" i="121"/>
  <c r="O373" i="121"/>
  <c r="O372" i="121"/>
  <c r="O371" i="121"/>
  <c r="O370" i="121"/>
  <c r="O369" i="121"/>
  <c r="O368" i="121"/>
  <c r="O367" i="121"/>
  <c r="O366" i="121"/>
  <c r="O365" i="121"/>
  <c r="O364" i="121"/>
  <c r="O363" i="121"/>
  <c r="O362" i="121"/>
  <c r="O361" i="121"/>
  <c r="O360" i="121"/>
  <c r="O359" i="121"/>
  <c r="O358" i="121"/>
  <c r="O357" i="121"/>
  <c r="O356" i="121"/>
  <c r="O355" i="121"/>
  <c r="O354" i="121"/>
  <c r="O353" i="121"/>
  <c r="O352" i="121"/>
  <c r="O351" i="121"/>
  <c r="O350" i="121"/>
  <c r="O349" i="121"/>
  <c r="O348" i="121"/>
  <c r="O347" i="121"/>
  <c r="O346" i="121"/>
  <c r="O345" i="121"/>
  <c r="O344" i="121"/>
  <c r="O343" i="121"/>
  <c r="O342" i="121"/>
  <c r="O341" i="121"/>
  <c r="O340" i="121"/>
  <c r="O339" i="121"/>
  <c r="O338" i="121"/>
  <c r="O337" i="121"/>
  <c r="O336" i="121"/>
  <c r="O335" i="121"/>
  <c r="O334" i="121"/>
  <c r="O333" i="121"/>
  <c r="O332" i="121"/>
  <c r="O331" i="121"/>
  <c r="O330" i="121"/>
  <c r="O329" i="121"/>
  <c r="O328" i="121"/>
  <c r="O327" i="121"/>
  <c r="O326" i="121"/>
  <c r="O325" i="121"/>
  <c r="O324" i="121"/>
  <c r="O323" i="121"/>
  <c r="O322" i="121"/>
  <c r="O321" i="121"/>
  <c r="O320" i="121"/>
  <c r="O319" i="121"/>
  <c r="O318" i="121"/>
  <c r="O317" i="121"/>
  <c r="O316" i="121"/>
  <c r="O315" i="121"/>
  <c r="O314" i="121"/>
  <c r="O313" i="121"/>
  <c r="O312" i="121"/>
  <c r="O311" i="121"/>
  <c r="O310" i="121"/>
  <c r="O309" i="121"/>
  <c r="O308" i="121"/>
  <c r="O307" i="121"/>
  <c r="O306" i="121"/>
  <c r="O305" i="121"/>
  <c r="O304" i="121"/>
  <c r="O303" i="121"/>
  <c r="O302" i="121"/>
  <c r="O301" i="121"/>
  <c r="O300" i="121"/>
  <c r="O299" i="121"/>
  <c r="O298" i="121"/>
  <c r="O297" i="121"/>
  <c r="O296" i="121"/>
  <c r="O295" i="121"/>
  <c r="O294" i="121"/>
  <c r="O293" i="121"/>
  <c r="O292" i="121"/>
  <c r="O291" i="121"/>
  <c r="O290" i="121"/>
  <c r="O289" i="121"/>
  <c r="O288" i="121"/>
  <c r="O287" i="121"/>
  <c r="O286" i="121"/>
  <c r="O285" i="121"/>
  <c r="O284" i="121"/>
  <c r="O283" i="121"/>
  <c r="O282" i="121"/>
  <c r="O281" i="121"/>
  <c r="O280" i="121"/>
  <c r="O279" i="121"/>
  <c r="O278" i="121"/>
  <c r="O277" i="121"/>
  <c r="O276" i="121"/>
  <c r="O275" i="121"/>
  <c r="O274" i="121"/>
  <c r="O273" i="121"/>
  <c r="O272" i="121"/>
  <c r="O271" i="121"/>
  <c r="O270" i="121"/>
  <c r="O269" i="121"/>
  <c r="O268" i="121"/>
  <c r="O267" i="121"/>
  <c r="O266" i="121"/>
  <c r="O265" i="121"/>
  <c r="O264" i="121"/>
  <c r="O263" i="121"/>
  <c r="O262" i="121"/>
  <c r="O261" i="121"/>
  <c r="O260" i="121"/>
  <c r="O259" i="121"/>
  <c r="O258" i="121"/>
  <c r="O257" i="121"/>
  <c r="O256" i="121"/>
  <c r="O255" i="121"/>
  <c r="O254" i="121"/>
  <c r="O253" i="121"/>
  <c r="O252" i="121"/>
  <c r="O251" i="121"/>
  <c r="O250" i="121"/>
  <c r="O249" i="121"/>
  <c r="O248" i="121"/>
  <c r="O247" i="121"/>
  <c r="O246" i="121"/>
  <c r="O245" i="121"/>
  <c r="O244" i="121"/>
  <c r="O243" i="121"/>
  <c r="O242" i="121"/>
  <c r="O241" i="121"/>
  <c r="O240" i="121"/>
  <c r="O239" i="121"/>
  <c r="O238" i="121"/>
  <c r="O237" i="121"/>
  <c r="O236" i="121"/>
  <c r="O235" i="121"/>
  <c r="O234" i="121"/>
  <c r="O233" i="121"/>
  <c r="O232" i="121"/>
  <c r="O231" i="121"/>
  <c r="O230" i="121"/>
  <c r="O229" i="121"/>
  <c r="O228" i="121"/>
  <c r="O227" i="121"/>
  <c r="O226" i="121"/>
  <c r="O225" i="121"/>
  <c r="O224" i="121"/>
  <c r="O223" i="121"/>
  <c r="O222" i="121"/>
  <c r="O221" i="121"/>
  <c r="O220" i="121"/>
  <c r="O219" i="121"/>
  <c r="O218" i="121"/>
  <c r="O217" i="121"/>
  <c r="O216" i="121"/>
  <c r="O215" i="121"/>
  <c r="O214" i="121"/>
  <c r="O213" i="121"/>
  <c r="O212" i="121"/>
  <c r="O211" i="121"/>
  <c r="O210" i="121"/>
  <c r="O209" i="121"/>
  <c r="O208" i="121"/>
  <c r="O207" i="121"/>
  <c r="O206" i="121"/>
  <c r="O205" i="121"/>
  <c r="O204" i="121"/>
  <c r="O203" i="121"/>
  <c r="O202" i="121"/>
  <c r="O201" i="121"/>
  <c r="O200" i="121"/>
  <c r="O199" i="121"/>
  <c r="O198" i="121"/>
  <c r="O197" i="121"/>
  <c r="O196" i="121"/>
  <c r="O195" i="121"/>
  <c r="O194" i="121"/>
  <c r="O193" i="121"/>
  <c r="O192" i="121"/>
  <c r="O191" i="121"/>
  <c r="O190" i="121"/>
  <c r="O189" i="121"/>
  <c r="O188" i="121"/>
  <c r="O187" i="121"/>
  <c r="O186" i="121"/>
  <c r="O185" i="121"/>
  <c r="O184" i="121"/>
  <c r="O183" i="121"/>
  <c r="O182" i="121"/>
  <c r="O181" i="121"/>
  <c r="O180" i="121"/>
  <c r="O179" i="121"/>
  <c r="O178" i="121"/>
  <c r="O177" i="121"/>
  <c r="O176" i="121"/>
  <c r="O175" i="121"/>
  <c r="O174" i="121"/>
  <c r="O173" i="121"/>
  <c r="O172" i="121"/>
  <c r="O171" i="121"/>
  <c r="O170" i="121"/>
  <c r="O169" i="121"/>
  <c r="O168" i="121"/>
  <c r="O167" i="121"/>
  <c r="O166" i="121"/>
  <c r="O165" i="121"/>
  <c r="O164" i="121"/>
  <c r="O163" i="121"/>
  <c r="O162" i="121"/>
  <c r="O161" i="121"/>
  <c r="O160" i="121"/>
  <c r="O159" i="121"/>
  <c r="O158" i="121"/>
  <c r="O157" i="121"/>
  <c r="O156" i="121"/>
  <c r="O155" i="121"/>
  <c r="O154" i="121"/>
  <c r="O153" i="121"/>
  <c r="O152" i="121"/>
  <c r="O151" i="121"/>
  <c r="O150" i="121"/>
  <c r="O149" i="121"/>
  <c r="O148" i="121"/>
  <c r="O147" i="121"/>
  <c r="O146" i="121"/>
  <c r="O145" i="121"/>
  <c r="O144" i="121"/>
  <c r="O143" i="121"/>
  <c r="O142" i="121"/>
  <c r="O141" i="121"/>
  <c r="O140" i="121"/>
  <c r="O139" i="121"/>
  <c r="O138" i="121"/>
  <c r="O137" i="121"/>
  <c r="O136" i="121"/>
  <c r="O135" i="121"/>
  <c r="O134" i="121"/>
  <c r="O133" i="121"/>
  <c r="O132" i="121"/>
  <c r="O131" i="121"/>
  <c r="O130" i="121"/>
  <c r="O129" i="121"/>
  <c r="O128" i="121"/>
  <c r="O127" i="121"/>
  <c r="O126" i="121"/>
  <c r="O125" i="121"/>
  <c r="O124" i="121"/>
  <c r="O123" i="121"/>
  <c r="O122" i="121"/>
  <c r="O121" i="121"/>
  <c r="O120" i="121"/>
  <c r="O119" i="121"/>
  <c r="O118" i="121"/>
  <c r="O117" i="121"/>
  <c r="O116" i="121"/>
  <c r="O115" i="121"/>
  <c r="O114" i="121"/>
  <c r="O113" i="121"/>
  <c r="O112" i="121"/>
  <c r="O111" i="121"/>
  <c r="O110" i="121"/>
  <c r="O109" i="121"/>
  <c r="O108" i="121"/>
  <c r="O107" i="121"/>
  <c r="O106" i="121"/>
  <c r="O105" i="121"/>
  <c r="O104" i="121"/>
  <c r="O103" i="121"/>
  <c r="O102" i="121"/>
  <c r="O101" i="121"/>
  <c r="O100" i="121"/>
  <c r="O99" i="121"/>
  <c r="O98" i="121"/>
  <c r="O97" i="121"/>
  <c r="O96" i="121"/>
  <c r="O95" i="121"/>
  <c r="O94" i="121"/>
  <c r="O93" i="121"/>
  <c r="O92" i="121"/>
  <c r="O91" i="121"/>
  <c r="O90" i="121"/>
  <c r="O89" i="121"/>
  <c r="O88" i="121"/>
  <c r="O87" i="121"/>
  <c r="O86" i="121"/>
  <c r="O85" i="121"/>
  <c r="O84" i="121"/>
  <c r="O83" i="121"/>
  <c r="O82" i="121"/>
  <c r="O81" i="121"/>
  <c r="O80" i="121"/>
  <c r="O79" i="121"/>
  <c r="O78" i="121"/>
  <c r="O77" i="121"/>
  <c r="O76" i="121"/>
  <c r="O75" i="121"/>
  <c r="O74" i="121"/>
  <c r="O73" i="121"/>
  <c r="O72" i="121"/>
  <c r="O71" i="121"/>
  <c r="O70" i="121"/>
  <c r="O69" i="121"/>
  <c r="O68" i="121"/>
  <c r="O67" i="121"/>
  <c r="O66" i="121"/>
  <c r="O65" i="121"/>
  <c r="O64" i="121"/>
  <c r="T63" i="121"/>
  <c r="O63" i="121"/>
  <c r="O62" i="121"/>
  <c r="O61" i="121"/>
  <c r="O60" i="121"/>
  <c r="O59" i="121"/>
  <c r="O58" i="121"/>
  <c r="O57" i="121"/>
  <c r="O56" i="121"/>
  <c r="O55" i="121"/>
  <c r="O54" i="121"/>
  <c r="O53" i="121"/>
  <c r="O52" i="121"/>
  <c r="O51" i="121"/>
  <c r="O50" i="121"/>
  <c r="G48" i="121"/>
  <c r="O49" i="121" s="1"/>
  <c r="R42" i="121"/>
  <c r="R41" i="121"/>
  <c r="R32" i="121"/>
  <c r="S32" i="121" s="1"/>
  <c r="R31" i="121"/>
  <c r="S31" i="121" s="1"/>
  <c r="R30" i="121"/>
  <c r="S30" i="121" s="1"/>
  <c r="S29" i="121"/>
  <c r="S19" i="121"/>
  <c r="O48" i="126" l="1"/>
  <c r="O48" i="124"/>
  <c r="O48" i="128"/>
  <c r="O48" i="127"/>
  <c r="O48" i="125"/>
  <c r="O49" i="123"/>
  <c r="O48" i="122"/>
  <c r="O48" i="121"/>
  <c r="L17" i="64"/>
  <c r="L16" i="64"/>
  <c r="U18" i="120" l="1"/>
  <c r="Q18" i="120"/>
  <c r="S18" i="120"/>
  <c r="O18" i="120"/>
  <c r="M18" i="120"/>
  <c r="K18" i="120"/>
  <c r="I18" i="120"/>
  <c r="G18" i="120"/>
  <c r="E18" i="120"/>
  <c r="C18" i="120"/>
  <c r="B57" i="38" l="1"/>
  <c r="L21" i="64" l="1"/>
  <c r="K21" i="64" s="1"/>
  <c r="L22" i="64"/>
  <c r="K22" i="64" s="1"/>
  <c r="L20" i="64"/>
  <c r="K20" i="64" s="1"/>
  <c r="C52" i="38" l="1"/>
  <c r="C53" i="38" s="1"/>
  <c r="C54" i="38" s="1"/>
  <c r="C55" i="38" s="1"/>
  <c r="C56" i="38" s="1"/>
  <c r="E53" i="38" l="1"/>
  <c r="E54" i="38" s="1"/>
  <c r="E55" i="38" s="1"/>
  <c r="E56" i="38" s="1"/>
  <c r="D57" i="38"/>
  <c r="E57" i="38" l="1"/>
  <c r="E26" i="67" l="1"/>
  <c r="E25" i="67"/>
  <c r="E24" i="67"/>
  <c r="E22" i="67"/>
  <c r="E21" i="67"/>
  <c r="E20" i="67"/>
  <c r="E19" i="67"/>
  <c r="E23" i="67"/>
  <c r="AG23" i="38" l="1"/>
  <c r="G25" i="97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G10" i="97"/>
  <c r="C5" i="97" l="1"/>
  <c r="C24" i="97" s="1"/>
  <c r="Y6" i="38"/>
  <c r="H67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53" i="67"/>
  <c r="H52" i="67"/>
  <c r="H51" i="67"/>
  <c r="H50" i="67"/>
  <c r="B27" i="116"/>
  <c r="B28" i="116"/>
  <c r="H28" i="116"/>
  <c r="I28" i="116"/>
  <c r="B29" i="116"/>
  <c r="C29" i="116"/>
  <c r="H29" i="116"/>
  <c r="I29" i="116"/>
  <c r="B30" i="116"/>
  <c r="C30" i="116"/>
  <c r="H30" i="116"/>
  <c r="I30" i="116"/>
  <c r="E30" i="116"/>
  <c r="I25" i="97"/>
  <c r="E29" i="116"/>
  <c r="H24" i="97"/>
  <c r="E28" i="116"/>
  <c r="E27" i="116"/>
  <c r="E26" i="116"/>
  <c r="E25" i="116"/>
  <c r="A25" i="97"/>
  <c r="A24" i="97"/>
  <c r="A23" i="97"/>
  <c r="A22" i="97"/>
  <c r="A21" i="97"/>
  <c r="A20" i="97"/>
  <c r="A19" i="97"/>
  <c r="A18" i="97"/>
  <c r="A17" i="97"/>
  <c r="A16" i="97"/>
  <c r="A15" i="97"/>
  <c r="A14" i="97"/>
  <c r="A13" i="97"/>
  <c r="A12" i="97"/>
  <c r="A11" i="97"/>
  <c r="A10" i="97"/>
  <c r="A9" i="97"/>
  <c r="A8" i="97"/>
  <c r="B25" i="116"/>
  <c r="B26" i="116"/>
  <c r="T21" i="38"/>
  <c r="P46" i="38" s="1"/>
  <c r="T22" i="38"/>
  <c r="P47" i="38" s="1"/>
  <c r="C21" i="97" l="1"/>
  <c r="C23" i="97"/>
  <c r="C25" i="97"/>
  <c r="C20" i="97"/>
  <c r="C22" i="97"/>
  <c r="J24" i="97"/>
  <c r="J25" i="97"/>
  <c r="U24" i="97"/>
  <c r="V24" i="97" s="1"/>
  <c r="I24" i="97"/>
  <c r="U25" i="97"/>
  <c r="V25" i="97" s="1"/>
  <c r="I27" i="116" s="1"/>
  <c r="H25" i="97"/>
  <c r="B23" i="116"/>
  <c r="B24" i="116"/>
  <c r="B22" i="116"/>
  <c r="B14" i="116"/>
  <c r="B15" i="116"/>
  <c r="B16" i="116"/>
  <c r="B17" i="116"/>
  <c r="B18" i="116"/>
  <c r="B19" i="116"/>
  <c r="B20" i="116"/>
  <c r="B21" i="116"/>
  <c r="B13" i="116"/>
  <c r="C9" i="116"/>
  <c r="C7" i="116"/>
  <c r="C8" i="38"/>
  <c r="C33" i="38" s="1"/>
  <c r="C9" i="38"/>
  <c r="C34" i="38" s="1"/>
  <c r="C10" i="38"/>
  <c r="C35" i="38" s="1"/>
  <c r="C11" i="38"/>
  <c r="C36" i="38" s="1"/>
  <c r="C12" i="38"/>
  <c r="C37" i="38" s="1"/>
  <c r="C13" i="38"/>
  <c r="C38" i="38" s="1"/>
  <c r="C14" i="38"/>
  <c r="C39" i="38" s="1"/>
  <c r="C15" i="38"/>
  <c r="C40" i="38" s="1"/>
  <c r="C16" i="38"/>
  <c r="C41" i="38" s="1"/>
  <c r="C17" i="38"/>
  <c r="C42" i="38" s="1"/>
  <c r="C18" i="38"/>
  <c r="C43" i="38" s="1"/>
  <c r="C19" i="38"/>
  <c r="C44" i="38" s="1"/>
  <c r="C20" i="38"/>
  <c r="C45" i="38" s="1"/>
  <c r="C21" i="38"/>
  <c r="C46" i="38" s="1"/>
  <c r="C22" i="38"/>
  <c r="C47" i="38" s="1"/>
  <c r="C7" i="38"/>
  <c r="C32" i="38" s="1"/>
  <c r="L9" i="38" l="1"/>
  <c r="H34" i="38" s="1"/>
  <c r="Z9" i="38"/>
  <c r="L16" i="38"/>
  <c r="H41" i="38" s="1"/>
  <c r="Z16" i="38"/>
  <c r="L12" i="38"/>
  <c r="H37" i="38" s="1"/>
  <c r="Z12" i="38"/>
  <c r="L8" i="38"/>
  <c r="H33" i="38" s="1"/>
  <c r="Z8" i="38"/>
  <c r="L21" i="38"/>
  <c r="H46" i="38" s="1"/>
  <c r="Z21" i="38"/>
  <c r="L13" i="38"/>
  <c r="H38" i="38" s="1"/>
  <c r="Z13" i="38"/>
  <c r="L7" i="38"/>
  <c r="H32" i="38" s="1"/>
  <c r="Z7" i="38"/>
  <c r="L15" i="38"/>
  <c r="H40" i="38" s="1"/>
  <c r="Z15" i="38"/>
  <c r="L11" i="38"/>
  <c r="H36" i="38" s="1"/>
  <c r="Z11" i="38"/>
  <c r="L17" i="38"/>
  <c r="H42" i="38" s="1"/>
  <c r="Z17" i="38"/>
  <c r="L20" i="38"/>
  <c r="H45" i="38" s="1"/>
  <c r="Z20" i="38"/>
  <c r="L19" i="38"/>
  <c r="H44" i="38" s="1"/>
  <c r="Z19" i="38"/>
  <c r="L22" i="38"/>
  <c r="Z22" i="38"/>
  <c r="L18" i="38"/>
  <c r="H43" i="38" s="1"/>
  <c r="Z18" i="38"/>
  <c r="L14" i="38"/>
  <c r="H39" i="38" s="1"/>
  <c r="Z14" i="38"/>
  <c r="L10" i="38"/>
  <c r="H35" i="38" s="1"/>
  <c r="Z10" i="38"/>
  <c r="D29" i="116"/>
  <c r="D30" i="116"/>
  <c r="E8" i="38"/>
  <c r="E9" i="38"/>
  <c r="E10" i="38"/>
  <c r="E35" i="38" s="1"/>
  <c r="E11" i="38"/>
  <c r="E12" i="38"/>
  <c r="E13" i="38"/>
  <c r="E14" i="38"/>
  <c r="E15" i="38"/>
  <c r="E16" i="38"/>
  <c r="E17" i="38"/>
  <c r="E18" i="38"/>
  <c r="E19" i="38"/>
  <c r="E20" i="38"/>
  <c r="E21" i="38"/>
  <c r="E22" i="38"/>
  <c r="E7" i="38"/>
  <c r="E32" i="38" s="1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7" i="38"/>
  <c r="L39" i="67"/>
  <c r="I61" i="67"/>
  <c r="G61" i="67"/>
  <c r="I62" i="67"/>
  <c r="G62" i="67"/>
  <c r="I63" i="67"/>
  <c r="G63" i="67"/>
  <c r="I64" i="67"/>
  <c r="G64" i="67"/>
  <c r="G58" i="67"/>
  <c r="G59" i="67"/>
  <c r="G60" i="67"/>
  <c r="G65" i="67"/>
  <c r="G66" i="67"/>
  <c r="G67" i="67"/>
  <c r="I51" i="67"/>
  <c r="I52" i="67"/>
  <c r="I53" i="67"/>
  <c r="I54" i="67"/>
  <c r="I55" i="67"/>
  <c r="I56" i="67"/>
  <c r="I57" i="67"/>
  <c r="I58" i="67"/>
  <c r="I59" i="67"/>
  <c r="I60" i="67"/>
  <c r="I65" i="67"/>
  <c r="I66" i="67"/>
  <c r="I67" i="67"/>
  <c r="I50" i="67"/>
  <c r="G51" i="67"/>
  <c r="G52" i="67"/>
  <c r="G53" i="67"/>
  <c r="G54" i="67"/>
  <c r="G55" i="67"/>
  <c r="G56" i="67"/>
  <c r="G57" i="67"/>
  <c r="G50" i="67"/>
  <c r="H47" i="38" l="1"/>
  <c r="L40" i="67"/>
  <c r="AB19" i="38"/>
  <c r="E44" i="38"/>
  <c r="AB15" i="38"/>
  <c r="E40" i="38"/>
  <c r="AB11" i="38"/>
  <c r="E36" i="38"/>
  <c r="AB22" i="38"/>
  <c r="E47" i="38"/>
  <c r="AB14" i="38"/>
  <c r="E39" i="38"/>
  <c r="AB21" i="38"/>
  <c r="E46" i="38"/>
  <c r="AB17" i="38"/>
  <c r="E42" i="38"/>
  <c r="AB13" i="38"/>
  <c r="E38" i="38"/>
  <c r="AB9" i="38"/>
  <c r="E34" i="38"/>
  <c r="AB18" i="38"/>
  <c r="E43" i="38"/>
  <c r="AB20" i="38"/>
  <c r="E45" i="38"/>
  <c r="AB16" i="38"/>
  <c r="E41" i="38"/>
  <c r="AB12" i="38"/>
  <c r="E37" i="38"/>
  <c r="AB8" i="38"/>
  <c r="E33" i="38"/>
  <c r="AB7" i="38"/>
  <c r="AB10" i="38"/>
  <c r="G9" i="64"/>
  <c r="I68" i="67"/>
  <c r="G68" i="67"/>
  <c r="H49" i="38" l="1"/>
  <c r="H53" i="38" s="1"/>
  <c r="L41" i="67"/>
  <c r="H54" i="38" l="1"/>
  <c r="H55" i="38"/>
  <c r="H52" i="38"/>
  <c r="H56" i="38"/>
  <c r="L38" i="67"/>
  <c r="C43" i="67"/>
  <c r="H57" i="38" l="1"/>
  <c r="H58" i="38" s="1"/>
  <c r="G8" i="38"/>
  <c r="H8" i="38" s="1"/>
  <c r="F33" i="38" s="1"/>
  <c r="G12" i="38"/>
  <c r="H12" i="38" s="1"/>
  <c r="F37" i="38" s="1"/>
  <c r="G16" i="38"/>
  <c r="H16" i="38" s="1"/>
  <c r="F41" i="38" s="1"/>
  <c r="G20" i="38"/>
  <c r="H20" i="38" s="1"/>
  <c r="F45" i="38" s="1"/>
  <c r="G19" i="38"/>
  <c r="H19" i="38" s="1"/>
  <c r="F44" i="38" s="1"/>
  <c r="G9" i="38"/>
  <c r="H9" i="38" s="1"/>
  <c r="F34" i="38" s="1"/>
  <c r="G13" i="38"/>
  <c r="H13" i="38" s="1"/>
  <c r="F38" i="38" s="1"/>
  <c r="G17" i="38"/>
  <c r="H17" i="38" s="1"/>
  <c r="F42" i="38" s="1"/>
  <c r="G21" i="38"/>
  <c r="H21" i="38" s="1"/>
  <c r="F46" i="38" s="1"/>
  <c r="G15" i="38"/>
  <c r="H15" i="38" s="1"/>
  <c r="F40" i="38" s="1"/>
  <c r="G7" i="38"/>
  <c r="H7" i="38" s="1"/>
  <c r="F32" i="38" s="1"/>
  <c r="G10" i="38"/>
  <c r="H10" i="38" s="1"/>
  <c r="F35" i="38" s="1"/>
  <c r="G14" i="38"/>
  <c r="H14" i="38" s="1"/>
  <c r="F39" i="38" s="1"/>
  <c r="G18" i="38"/>
  <c r="H18" i="38" s="1"/>
  <c r="F43" i="38" s="1"/>
  <c r="G22" i="38"/>
  <c r="H22" i="38" s="1"/>
  <c r="G11" i="38"/>
  <c r="H11" i="38" s="1"/>
  <c r="F36" i="38" s="1"/>
  <c r="L37" i="67"/>
  <c r="D39" i="67"/>
  <c r="D40" i="67"/>
  <c r="D38" i="67"/>
  <c r="D41" i="67"/>
  <c r="D37" i="67"/>
  <c r="D42" i="67"/>
  <c r="D36" i="67"/>
  <c r="F47" i="38" l="1"/>
  <c r="F49" i="38"/>
  <c r="D43" i="67"/>
  <c r="F52" i="38" l="1"/>
  <c r="F53" i="38"/>
  <c r="F54" i="38"/>
  <c r="F55" i="38"/>
  <c r="F56" i="38"/>
  <c r="U23" i="97"/>
  <c r="V23" i="97" s="1"/>
  <c r="I23" i="97"/>
  <c r="H23" i="97"/>
  <c r="J23" i="97"/>
  <c r="I11" i="97"/>
  <c r="U11" i="97"/>
  <c r="U18" i="97"/>
  <c r="J18" i="97"/>
  <c r="I18" i="97"/>
  <c r="U10" i="97"/>
  <c r="I10" i="97"/>
  <c r="I17" i="97"/>
  <c r="J17" i="97"/>
  <c r="U17" i="97"/>
  <c r="I19" i="97"/>
  <c r="U19" i="97"/>
  <c r="J19" i="97"/>
  <c r="I15" i="97"/>
  <c r="U15" i="97"/>
  <c r="U22" i="97"/>
  <c r="V22" i="97" s="1"/>
  <c r="H22" i="97"/>
  <c r="I22" i="97"/>
  <c r="J22" i="97"/>
  <c r="I14" i="97"/>
  <c r="U14" i="97"/>
  <c r="I21" i="97"/>
  <c r="U21" i="97"/>
  <c r="V21" i="97" s="1"/>
  <c r="H21" i="97"/>
  <c r="J21" i="97"/>
  <c r="I13" i="97"/>
  <c r="U13" i="97"/>
  <c r="H20" i="97"/>
  <c r="I20" i="97"/>
  <c r="J20" i="97"/>
  <c r="U20" i="97"/>
  <c r="V20" i="97" s="1"/>
  <c r="I16" i="97"/>
  <c r="U16" i="97"/>
  <c r="J16" i="97"/>
  <c r="I12" i="97"/>
  <c r="U12" i="97"/>
  <c r="F57" i="38" l="1"/>
  <c r="F58" i="38" s="1"/>
  <c r="S23" i="64" l="1"/>
  <c r="T23" i="64"/>
  <c r="U23" i="64"/>
  <c r="V23" i="64"/>
  <c r="W23" i="64"/>
  <c r="X23" i="64"/>
  <c r="Y23" i="64"/>
  <c r="Z23" i="64"/>
  <c r="AA23" i="64"/>
  <c r="AB23" i="64"/>
  <c r="AC23" i="64"/>
  <c r="AD23" i="64"/>
  <c r="AE23" i="64"/>
  <c r="AF23" i="64"/>
  <c r="AG23" i="64"/>
  <c r="AH23" i="64"/>
  <c r="AI23" i="64"/>
  <c r="AJ23" i="64"/>
  <c r="AK23" i="64"/>
  <c r="AL23" i="64"/>
  <c r="AM23" i="64"/>
  <c r="AN23" i="64"/>
  <c r="AO23" i="64"/>
  <c r="AP23" i="64"/>
  <c r="S24" i="64"/>
  <c r="T24" i="64"/>
  <c r="U24" i="64"/>
  <c r="V24" i="64"/>
  <c r="W24" i="64"/>
  <c r="X24" i="64"/>
  <c r="Y24" i="64"/>
  <c r="Z24" i="64"/>
  <c r="AA24" i="64"/>
  <c r="AB24" i="64"/>
  <c r="AC24" i="64"/>
  <c r="AD24" i="64"/>
  <c r="AE24" i="64"/>
  <c r="AF24" i="64"/>
  <c r="AG24" i="64"/>
  <c r="AH24" i="64"/>
  <c r="AI24" i="64"/>
  <c r="AJ24" i="64"/>
  <c r="AK24" i="64"/>
  <c r="AL24" i="64"/>
  <c r="AM24" i="64"/>
  <c r="AN24" i="64"/>
  <c r="AO24" i="64"/>
  <c r="AP24" i="64"/>
  <c r="AR21" i="64"/>
  <c r="AR23" i="64"/>
  <c r="AR24" i="64"/>
  <c r="R23" i="64" l="1"/>
  <c r="R24" i="64"/>
  <c r="F2" i="38" l="1"/>
  <c r="G34" i="62" l="1"/>
  <c r="G33" i="62"/>
  <c r="G32" i="62"/>
  <c r="G31" i="62"/>
  <c r="I31" i="64" l="1"/>
  <c r="I19" i="64"/>
  <c r="I18" i="64"/>
  <c r="I17" i="64"/>
  <c r="I16" i="64"/>
  <c r="I13" i="64"/>
  <c r="I12" i="64"/>
  <c r="J11" i="64"/>
  <c r="K15" i="64" l="1"/>
  <c r="K14" i="64"/>
  <c r="K13" i="64"/>
  <c r="K12" i="64"/>
  <c r="K19" i="64"/>
  <c r="K18" i="64"/>
  <c r="AR8" i="64" l="1"/>
  <c r="AR9" i="64"/>
  <c r="AR10" i="64"/>
  <c r="AR11" i="64"/>
  <c r="AR12" i="64"/>
  <c r="AR14" i="64"/>
  <c r="AR15" i="64"/>
  <c r="AR18" i="64"/>
  <c r="AR19" i="64"/>
  <c r="AR7" i="64"/>
  <c r="K17" i="64" l="1"/>
  <c r="K16" i="64"/>
  <c r="V10" i="97" l="1"/>
  <c r="I15" i="116" s="1"/>
  <c r="I26" i="116"/>
  <c r="I25" i="116"/>
  <c r="E24" i="116"/>
  <c r="C19" i="97"/>
  <c r="E23" i="116"/>
  <c r="C18" i="97"/>
  <c r="E22" i="116"/>
  <c r="C17" i="97"/>
  <c r="E21" i="116"/>
  <c r="C16" i="97"/>
  <c r="E20" i="116"/>
  <c r="C15" i="97"/>
  <c r="E19" i="116"/>
  <c r="C14" i="97"/>
  <c r="E18" i="116"/>
  <c r="C13" i="97"/>
  <c r="E17" i="116"/>
  <c r="C12" i="97"/>
  <c r="E16" i="116"/>
  <c r="C11" i="97"/>
  <c r="E15" i="116"/>
  <c r="C10" i="97"/>
  <c r="E14" i="116"/>
  <c r="C9" i="97"/>
  <c r="E13" i="116"/>
  <c r="C8" i="97"/>
  <c r="H12" i="97" l="1"/>
  <c r="H13" i="97"/>
  <c r="V18" i="97"/>
  <c r="I23" i="116" s="1"/>
  <c r="V11" i="97"/>
  <c r="I16" i="116" s="1"/>
  <c r="V15" i="97"/>
  <c r="I20" i="116" s="1"/>
  <c r="H19" i="97"/>
  <c r="H17" i="97"/>
  <c r="V17" i="97"/>
  <c r="I22" i="116" s="1"/>
  <c r="V13" i="97"/>
  <c r="I18" i="116" s="1"/>
  <c r="H10" i="97"/>
  <c r="V14" i="97"/>
  <c r="I19" i="116" s="1"/>
  <c r="H15" i="97"/>
  <c r="H11" i="97"/>
  <c r="H14" i="97"/>
  <c r="V19" i="97"/>
  <c r="I24" i="116" s="1"/>
  <c r="H18" i="97"/>
  <c r="V12" i="97"/>
  <c r="I17" i="116" s="1"/>
  <c r="V16" i="97"/>
  <c r="I21" i="116" s="1"/>
  <c r="H16" i="97" l="1"/>
  <c r="B18" i="38" l="1"/>
  <c r="D18" i="38"/>
  <c r="B19" i="38"/>
  <c r="D19" i="38"/>
  <c r="B20" i="38"/>
  <c r="D20" i="38"/>
  <c r="B21" i="38"/>
  <c r="D21" i="38"/>
  <c r="B22" i="38"/>
  <c r="D22" i="38"/>
  <c r="D14" i="38"/>
  <c r="D15" i="38"/>
  <c r="D16" i="38"/>
  <c r="D17" i="38"/>
  <c r="B14" i="38"/>
  <c r="Q1" i="120" s="1"/>
  <c r="B15" i="38"/>
  <c r="S1" i="120" s="1"/>
  <c r="B16" i="38"/>
  <c r="U1" i="120" s="1"/>
  <c r="B17" i="38"/>
  <c r="S49" i="120" l="1"/>
  <c r="S50" i="120" s="1"/>
  <c r="S48" i="120"/>
  <c r="S47" i="120"/>
  <c r="S32" i="120"/>
  <c r="S3" i="120"/>
  <c r="S10" i="120"/>
  <c r="U48" i="120"/>
  <c r="U47" i="120"/>
  <c r="U49" i="120"/>
  <c r="U50" i="120" s="1"/>
  <c r="U32" i="120"/>
  <c r="U3" i="120"/>
  <c r="U10" i="120"/>
  <c r="Y15" i="38"/>
  <c r="B40" i="38"/>
  <c r="AA19" i="38"/>
  <c r="D44" i="38"/>
  <c r="AA15" i="38"/>
  <c r="D40" i="38"/>
  <c r="AA21" i="38"/>
  <c r="D46" i="38"/>
  <c r="Y14" i="38"/>
  <c r="B39" i="38"/>
  <c r="AA14" i="38"/>
  <c r="D39" i="38"/>
  <c r="Y21" i="38"/>
  <c r="B46" i="38"/>
  <c r="Y19" i="38"/>
  <c r="B44" i="38"/>
  <c r="Y17" i="38"/>
  <c r="B42" i="38"/>
  <c r="AA17" i="38"/>
  <c r="D42" i="38"/>
  <c r="AA22" i="38"/>
  <c r="D47" i="38"/>
  <c r="AA20" i="38"/>
  <c r="D45" i="38"/>
  <c r="AA18" i="38"/>
  <c r="D43" i="38"/>
  <c r="Y16" i="38"/>
  <c r="B41" i="38"/>
  <c r="AA16" i="38"/>
  <c r="D41" i="38"/>
  <c r="Y22" i="38"/>
  <c r="B47" i="38"/>
  <c r="Y20" i="38"/>
  <c r="B45" i="38"/>
  <c r="Y18" i="38"/>
  <c r="B43" i="38"/>
  <c r="AE22" i="38"/>
  <c r="AE20" i="38"/>
  <c r="AE21" i="38"/>
  <c r="AE19" i="38"/>
  <c r="M19" i="38"/>
  <c r="M22" i="38" l="1"/>
  <c r="M21" i="38"/>
  <c r="D2" i="38" l="1"/>
  <c r="AE18" i="38" l="1"/>
  <c r="D12" i="38"/>
  <c r="D13" i="38"/>
  <c r="B12" i="38"/>
  <c r="M1" i="120" s="1"/>
  <c r="B13" i="38"/>
  <c r="O1" i="120" s="1"/>
  <c r="Y12" i="38" l="1"/>
  <c r="B37" i="38"/>
  <c r="AA13" i="38"/>
  <c r="D38" i="38"/>
  <c r="AA12" i="38"/>
  <c r="D37" i="38"/>
  <c r="Y13" i="38"/>
  <c r="B38" i="38"/>
  <c r="D8" i="38"/>
  <c r="D9" i="38"/>
  <c r="D10" i="38"/>
  <c r="D11" i="38"/>
  <c r="B10" i="38"/>
  <c r="B11" i="38"/>
  <c r="K1" i="120" s="1"/>
  <c r="O48" i="120" l="1"/>
  <c r="D6" i="127" s="1"/>
  <c r="M48" i="120"/>
  <c r="D6" i="126" s="1"/>
  <c r="M47" i="120"/>
  <c r="D4" i="126" s="1"/>
  <c r="M49" i="120"/>
  <c r="D7" i="126" s="1"/>
  <c r="K47" i="120"/>
  <c r="D4" i="125" s="1"/>
  <c r="K49" i="120"/>
  <c r="K48" i="120"/>
  <c r="D6" i="125" s="1"/>
  <c r="I1" i="120"/>
  <c r="I10" i="120" s="1"/>
  <c r="H20" i="124" s="1"/>
  <c r="Q47" i="120"/>
  <c r="D4" i="128" s="1"/>
  <c r="Q49" i="120"/>
  <c r="Q48" i="120"/>
  <c r="D6" i="128" s="1"/>
  <c r="O47" i="120"/>
  <c r="D4" i="127" s="1"/>
  <c r="O49" i="120"/>
  <c r="O10" i="120"/>
  <c r="H20" i="127" s="1"/>
  <c r="Q10" i="120"/>
  <c r="H20" i="128" s="1"/>
  <c r="M3" i="120"/>
  <c r="O3" i="120"/>
  <c r="K10" i="120"/>
  <c r="H20" i="125" s="1"/>
  <c r="M10" i="120"/>
  <c r="H20" i="126" s="1"/>
  <c r="Q3" i="120"/>
  <c r="K3" i="120"/>
  <c r="AA11" i="38"/>
  <c r="D36" i="38"/>
  <c r="AA10" i="38"/>
  <c r="D35" i="38"/>
  <c r="Y11" i="38"/>
  <c r="B36" i="38"/>
  <c r="AA9" i="38"/>
  <c r="D34" i="38"/>
  <c r="Y10" i="38"/>
  <c r="B35" i="38"/>
  <c r="AA8" i="38"/>
  <c r="D33" i="38"/>
  <c r="B9" i="38"/>
  <c r="G1" i="120" s="1"/>
  <c r="B8" i="38"/>
  <c r="D7" i="38"/>
  <c r="B7" i="38"/>
  <c r="C1" i="120" s="1"/>
  <c r="I3" i="120" l="1"/>
  <c r="M50" i="120"/>
  <c r="D8" i="126" s="1"/>
  <c r="H19" i="126" s="1"/>
  <c r="Q50" i="120"/>
  <c r="D8" i="128" s="1"/>
  <c r="D7" i="128"/>
  <c r="I49" i="120"/>
  <c r="I48" i="120"/>
  <c r="D6" i="124" s="1"/>
  <c r="D10" i="124" s="1"/>
  <c r="I47" i="120"/>
  <c r="D4" i="124" s="1"/>
  <c r="K50" i="120"/>
  <c r="D8" i="125" s="1"/>
  <c r="D7" i="125"/>
  <c r="G47" i="120"/>
  <c r="D4" i="123" s="1"/>
  <c r="G49" i="120"/>
  <c r="G48" i="120"/>
  <c r="D6" i="123" s="1"/>
  <c r="O50" i="120"/>
  <c r="D8" i="127" s="1"/>
  <c r="D7" i="127"/>
  <c r="C48" i="120"/>
  <c r="D6" i="121" s="1"/>
  <c r="C47" i="120"/>
  <c r="D4" i="121" s="1"/>
  <c r="C49" i="120"/>
  <c r="D7" i="121" s="1"/>
  <c r="C3" i="120"/>
  <c r="G3" i="120"/>
  <c r="E1" i="120"/>
  <c r="E10" i="120" s="1"/>
  <c r="H20" i="122" s="1"/>
  <c r="D10" i="125"/>
  <c r="D10" i="128"/>
  <c r="D10" i="126"/>
  <c r="D10" i="127"/>
  <c r="G10" i="120"/>
  <c r="H20" i="123" s="1"/>
  <c r="C10" i="120"/>
  <c r="H20" i="121" s="1"/>
  <c r="Y7" i="38"/>
  <c r="B32" i="38"/>
  <c r="AA7" i="38"/>
  <c r="D32" i="38"/>
  <c r="Y8" i="38"/>
  <c r="B33" i="38"/>
  <c r="Y9" i="38"/>
  <c r="B34" i="38"/>
  <c r="AE17" i="38"/>
  <c r="AE16" i="38"/>
  <c r="M16" i="38"/>
  <c r="M17" i="38"/>
  <c r="H19" i="125" l="1"/>
  <c r="E48" i="120"/>
  <c r="D6" i="122" s="1"/>
  <c r="D10" i="122" s="1"/>
  <c r="E47" i="120"/>
  <c r="D4" i="122" s="1"/>
  <c r="E49" i="120"/>
  <c r="H19" i="127"/>
  <c r="I50" i="120"/>
  <c r="D8" i="124" s="1"/>
  <c r="D7" i="124"/>
  <c r="H19" i="128"/>
  <c r="E3" i="120"/>
  <c r="C50" i="120"/>
  <c r="D8" i="121" s="1"/>
  <c r="H19" i="121" s="1"/>
  <c r="G50" i="120"/>
  <c r="D8" i="123" s="1"/>
  <c r="D7" i="123"/>
  <c r="D10" i="123"/>
  <c r="D10" i="121"/>
  <c r="AE13" i="38"/>
  <c r="M13" i="38"/>
  <c r="H19" i="124" l="1"/>
  <c r="E50" i="120"/>
  <c r="D8" i="122" s="1"/>
  <c r="D7" i="122"/>
  <c r="H19" i="123"/>
  <c r="AE12" i="38"/>
  <c r="AE14" i="38"/>
  <c r="M12" i="38"/>
  <c r="H19" i="122" l="1"/>
  <c r="AE11" i="38"/>
  <c r="AE15" i="38"/>
  <c r="M15" i="38"/>
  <c r="M11" i="38"/>
  <c r="M20" i="38" l="1"/>
  <c r="M14" i="38" l="1"/>
  <c r="M18" i="38"/>
  <c r="T9" i="64" l="1"/>
  <c r="S7" i="64"/>
  <c r="T7" i="64"/>
  <c r="U7" i="64"/>
  <c r="V7" i="64"/>
  <c r="W7" i="64"/>
  <c r="X7" i="64"/>
  <c r="Y7" i="64"/>
  <c r="Z7" i="64"/>
  <c r="AA7" i="64"/>
  <c r="AB7" i="64"/>
  <c r="AC7" i="64"/>
  <c r="AD7" i="64"/>
  <c r="AE7" i="64"/>
  <c r="AF7" i="64"/>
  <c r="AG7" i="64"/>
  <c r="AH7" i="64"/>
  <c r="AI7" i="64"/>
  <c r="AJ7" i="64"/>
  <c r="AK7" i="64"/>
  <c r="AL7" i="64"/>
  <c r="AM7" i="64"/>
  <c r="AN7" i="64"/>
  <c r="AO7" i="64"/>
  <c r="AP7" i="64"/>
  <c r="S14" i="64"/>
  <c r="T14" i="64"/>
  <c r="U14" i="64"/>
  <c r="V14" i="64"/>
  <c r="W14" i="64"/>
  <c r="X14" i="64"/>
  <c r="Y14" i="64"/>
  <c r="Z14" i="64"/>
  <c r="AA14" i="64"/>
  <c r="AB14" i="64"/>
  <c r="AC14" i="64"/>
  <c r="AD14" i="64"/>
  <c r="AE14" i="64"/>
  <c r="AF14" i="64"/>
  <c r="AG14" i="64"/>
  <c r="AH14" i="64"/>
  <c r="AI14" i="64"/>
  <c r="AJ14" i="64"/>
  <c r="AK14" i="64"/>
  <c r="AL14" i="64"/>
  <c r="AM14" i="64"/>
  <c r="AN14" i="64"/>
  <c r="AO14" i="64"/>
  <c r="AP14" i="64"/>
  <c r="S10" i="64"/>
  <c r="T10" i="64"/>
  <c r="U10" i="64"/>
  <c r="V10" i="64"/>
  <c r="W10" i="64"/>
  <c r="X10" i="64"/>
  <c r="Y10" i="64"/>
  <c r="Z10" i="64"/>
  <c r="AA10" i="64"/>
  <c r="AB10" i="64"/>
  <c r="AC10" i="64"/>
  <c r="AD10" i="64"/>
  <c r="AE10" i="64"/>
  <c r="AF10" i="64"/>
  <c r="AG10" i="64"/>
  <c r="AH10" i="64"/>
  <c r="AI10" i="64"/>
  <c r="AJ10" i="64"/>
  <c r="AK10" i="64"/>
  <c r="AL10" i="64"/>
  <c r="AM10" i="64"/>
  <c r="AN10" i="64"/>
  <c r="AO10" i="64"/>
  <c r="AP10" i="64"/>
  <c r="L11" i="64"/>
  <c r="G35" i="62"/>
  <c r="G30" i="62"/>
  <c r="G36" i="62" l="1"/>
  <c r="G37" i="62" s="1"/>
  <c r="R7" i="64"/>
  <c r="R14" i="64"/>
  <c r="R10" i="64"/>
  <c r="S9" i="64"/>
  <c r="U9" i="64"/>
  <c r="Y9" i="64"/>
  <c r="AC9" i="64"/>
  <c r="AE9" i="64"/>
  <c r="AI9" i="64"/>
  <c r="AM9" i="64"/>
  <c r="V9" i="64"/>
  <c r="AA9" i="64"/>
  <c r="AF9" i="64"/>
  <c r="AK9" i="64"/>
  <c r="AP9" i="64"/>
  <c r="W9" i="64"/>
  <c r="AD9" i="64"/>
  <c r="AJ9" i="64"/>
  <c r="X9" i="64"/>
  <c r="AL9" i="64"/>
  <c r="Z9" i="64"/>
  <c r="AN9" i="64"/>
  <c r="AB9" i="64"/>
  <c r="AO9" i="64"/>
  <c r="AG9" i="64"/>
  <c r="AH9" i="64"/>
  <c r="E68" i="67" l="1"/>
  <c r="R9" i="64"/>
  <c r="AE10" i="38" l="1"/>
  <c r="M10" i="38"/>
  <c r="AE9" i="38" l="1"/>
  <c r="E2" i="38"/>
  <c r="M8" i="38"/>
  <c r="M9" i="38"/>
  <c r="E24" i="38"/>
  <c r="E25" i="38"/>
  <c r="M7" i="38"/>
  <c r="I16" i="38" l="1"/>
  <c r="I11" i="38"/>
  <c r="I19" i="38"/>
  <c r="I18" i="38"/>
  <c r="I10" i="38"/>
  <c r="I15" i="38"/>
  <c r="I13" i="38"/>
  <c r="I20" i="38"/>
  <c r="I12" i="38"/>
  <c r="I21" i="38"/>
  <c r="I17" i="38"/>
  <c r="I14" i="38"/>
  <c r="I22" i="38"/>
  <c r="J18" i="38"/>
  <c r="J22" i="38"/>
  <c r="J20" i="38"/>
  <c r="G45" i="38" s="1"/>
  <c r="J19" i="38"/>
  <c r="G44" i="38" s="1"/>
  <c r="J21" i="38"/>
  <c r="G46" i="38" s="1"/>
  <c r="J15" i="38"/>
  <c r="J10" i="38"/>
  <c r="J16" i="38"/>
  <c r="J11" i="38"/>
  <c r="J17" i="38"/>
  <c r="J12" i="38"/>
  <c r="J13" i="38"/>
  <c r="J14" i="38"/>
  <c r="J9" i="38"/>
  <c r="I9" i="38"/>
  <c r="J7" i="38"/>
  <c r="J8" i="38"/>
  <c r="E4" i="120" s="1"/>
  <c r="H21" i="122" s="1"/>
  <c r="H22" i="122" s="1"/>
  <c r="K4" i="120" l="1"/>
  <c r="H21" i="125" s="1"/>
  <c r="H22" i="125" s="1"/>
  <c r="O4" i="120"/>
  <c r="H21" i="127" s="1"/>
  <c r="H22" i="127" s="1"/>
  <c r="I4" i="120"/>
  <c r="H21" i="124" s="1"/>
  <c r="H22" i="124" s="1"/>
  <c r="Q4" i="120"/>
  <c r="H21" i="128" s="1"/>
  <c r="H22" i="128" s="1"/>
  <c r="M4" i="120"/>
  <c r="H21" i="126" s="1"/>
  <c r="H22" i="126" s="1"/>
  <c r="G4" i="120"/>
  <c r="H21" i="123" s="1"/>
  <c r="H22" i="123" s="1"/>
  <c r="G47" i="38"/>
  <c r="U4" i="120"/>
  <c r="S4" i="120"/>
  <c r="C4" i="120"/>
  <c r="H21" i="121" s="1"/>
  <c r="K9" i="38"/>
  <c r="G34" i="38"/>
  <c r="N14" i="38"/>
  <c r="O14" i="38" s="1"/>
  <c r="G39" i="38"/>
  <c r="N11" i="38"/>
  <c r="O11" i="38" s="1"/>
  <c r="G36" i="38"/>
  <c r="N18" i="38"/>
  <c r="O18" i="38" s="1"/>
  <c r="G43" i="38"/>
  <c r="K7" i="38"/>
  <c r="G32" i="38"/>
  <c r="N16" i="38"/>
  <c r="O16" i="38" s="1"/>
  <c r="G41" i="38"/>
  <c r="N17" i="38"/>
  <c r="O17" i="38" s="1"/>
  <c r="G42" i="38"/>
  <c r="N15" i="38"/>
  <c r="O15" i="38" s="1"/>
  <c r="G40" i="38"/>
  <c r="K8" i="38"/>
  <c r="G33" i="38"/>
  <c r="N13" i="38"/>
  <c r="O13" i="38" s="1"/>
  <c r="G38" i="38"/>
  <c r="N12" i="38"/>
  <c r="O12" i="38" s="1"/>
  <c r="G37" i="38"/>
  <c r="N10" i="38"/>
  <c r="O10" i="38" s="1"/>
  <c r="G35" i="38"/>
  <c r="N22" i="38"/>
  <c r="N19" i="38"/>
  <c r="N21" i="38"/>
  <c r="N20" i="38"/>
  <c r="N9" i="38"/>
  <c r="O9" i="38" s="1"/>
  <c r="I8" i="38"/>
  <c r="N8" i="38"/>
  <c r="O8" i="38" s="1"/>
  <c r="I7" i="38"/>
  <c r="N7" i="38"/>
  <c r="O7" i="38" s="1"/>
  <c r="K19" i="38"/>
  <c r="K20" i="38"/>
  <c r="K22" i="38"/>
  <c r="K21" i="38"/>
  <c r="K18" i="38"/>
  <c r="K13" i="38"/>
  <c r="K11" i="38"/>
  <c r="K16" i="38"/>
  <c r="K12" i="38"/>
  <c r="K10" i="38"/>
  <c r="K14" i="38"/>
  <c r="K17" i="38"/>
  <c r="K15" i="38"/>
  <c r="I21" i="127" l="1"/>
  <c r="I21" i="125"/>
  <c r="I21" i="126"/>
  <c r="I19" i="126"/>
  <c r="T48" i="126"/>
  <c r="I20" i="126"/>
  <c r="T48" i="127"/>
  <c r="I19" i="127"/>
  <c r="I20" i="127"/>
  <c r="I19" i="122"/>
  <c r="T48" i="122"/>
  <c r="I20" i="122"/>
  <c r="T48" i="125"/>
  <c r="I19" i="125"/>
  <c r="I20" i="125"/>
  <c r="I19" i="124"/>
  <c r="T48" i="124"/>
  <c r="I20" i="124"/>
  <c r="I19" i="123"/>
  <c r="T48" i="123"/>
  <c r="I20" i="123"/>
  <c r="T48" i="128"/>
  <c r="I19" i="128"/>
  <c r="I20" i="128"/>
  <c r="I21" i="124"/>
  <c r="I21" i="123"/>
  <c r="I21" i="128"/>
  <c r="I21" i="122"/>
  <c r="H22" i="121"/>
  <c r="G49" i="38"/>
  <c r="O20" i="38"/>
  <c r="O19" i="38"/>
  <c r="O21" i="38"/>
  <c r="O22" i="38"/>
  <c r="I24" i="38"/>
  <c r="K24" i="38"/>
  <c r="T48" i="121" l="1"/>
  <c r="I19" i="121"/>
  <c r="I20" i="121"/>
  <c r="I21" i="121"/>
  <c r="G52" i="38"/>
  <c r="G55" i="38"/>
  <c r="G54" i="38"/>
  <c r="G53" i="38"/>
  <c r="G56" i="38"/>
  <c r="O24" i="38"/>
  <c r="G11" i="64" s="1"/>
  <c r="M24" i="38"/>
  <c r="G57" i="38" l="1"/>
  <c r="G58" i="38" s="1"/>
  <c r="G8" i="64"/>
  <c r="L24" i="38"/>
  <c r="I24" i="64" l="1"/>
  <c r="I23" i="64"/>
  <c r="I14" i="64"/>
  <c r="I10" i="64"/>
  <c r="K8" i="64"/>
  <c r="L8" i="64" s="1"/>
  <c r="I7" i="64"/>
  <c r="I9" i="64"/>
  <c r="AJ8" i="64"/>
  <c r="AL8" i="64"/>
  <c r="X8" i="64"/>
  <c r="S8" i="64"/>
  <c r="AE8" i="64"/>
  <c r="AM8" i="64"/>
  <c r="AF8" i="64"/>
  <c r="Y8" i="64"/>
  <c r="AC8" i="64"/>
  <c r="AD8" i="64"/>
  <c r="W8" i="64"/>
  <c r="AP8" i="64"/>
  <c r="T8" i="64"/>
  <c r="AA8" i="64"/>
  <c r="Z8" i="64"/>
  <c r="AI8" i="64"/>
  <c r="AH8" i="64"/>
  <c r="I8" i="64"/>
  <c r="AN8" i="64"/>
  <c r="AO8" i="64"/>
  <c r="AG8" i="64"/>
  <c r="V8" i="64"/>
  <c r="AB8" i="64"/>
  <c r="U8" i="64"/>
  <c r="AK8" i="64"/>
  <c r="AI29" i="64" l="1"/>
  <c r="AO29" i="64"/>
  <c r="AG29" i="64"/>
  <c r="W29" i="64"/>
  <c r="AM29" i="64"/>
  <c r="AE29" i="64"/>
  <c r="AD29" i="64"/>
  <c r="AC29" i="64"/>
  <c r="AB29" i="64"/>
  <c r="AH29" i="64"/>
  <c r="AK29" i="64"/>
  <c r="AF29" i="64"/>
  <c r="V29" i="64"/>
  <c r="S11" i="64"/>
  <c r="R8" i="64"/>
  <c r="U11" i="64"/>
  <c r="AN11" i="64"/>
  <c r="AO11" i="64"/>
  <c r="AE11" i="64"/>
  <c r="AG11" i="64"/>
  <c r="AC11" i="64"/>
  <c r="AB11" i="64"/>
  <c r="X11" i="64"/>
  <c r="AM11" i="64"/>
  <c r="AL11" i="64"/>
  <c r="Z11" i="64"/>
  <c r="AA11" i="64"/>
  <c r="AK11" i="64"/>
  <c r="AP11" i="64"/>
  <c r="V11" i="64"/>
  <c r="T11" i="64"/>
  <c r="W11" i="64"/>
  <c r="AD11" i="64"/>
  <c r="AH11" i="64"/>
  <c r="Y11" i="64"/>
  <c r="AJ11" i="64"/>
  <c r="AI11" i="64"/>
  <c r="AF11" i="64"/>
  <c r="S29" i="64" l="1"/>
  <c r="AA29" i="64"/>
  <c r="AN29" i="64"/>
  <c r="AP29" i="64"/>
  <c r="AJ29" i="64"/>
  <c r="AL29" i="64"/>
  <c r="U29" i="64"/>
  <c r="Y29" i="64"/>
  <c r="X29" i="64"/>
  <c r="Z29" i="64"/>
  <c r="T29" i="64"/>
  <c r="R11" i="64"/>
  <c r="R29" i="64" l="1"/>
  <c r="K10" i="64"/>
  <c r="AR13" i="64" l="1"/>
  <c r="S31" i="64"/>
  <c r="U31" i="64"/>
  <c r="AR20" i="64"/>
  <c r="AB31" i="64"/>
  <c r="AA31" i="64"/>
  <c r="AL31" i="64"/>
  <c r="V31" i="64"/>
  <c r="AG31" i="64"/>
  <c r="AF31" i="64"/>
  <c r="AE31" i="64"/>
  <c r="AP31" i="64"/>
  <c r="AN31" i="64"/>
  <c r="X31" i="64"/>
  <c r="AM31" i="64"/>
  <c r="W31" i="64"/>
  <c r="AH31" i="64"/>
  <c r="AC31" i="64"/>
  <c r="T31" i="64"/>
  <c r="AD31" i="64"/>
  <c r="AO31" i="64"/>
  <c r="Y31" i="64"/>
  <c r="AR17" i="64"/>
  <c r="AR16" i="64"/>
  <c r="AJ31" i="64"/>
  <c r="AI31" i="64"/>
  <c r="Z31" i="64"/>
  <c r="AK31" i="64"/>
  <c r="R31" i="64" l="1"/>
  <c r="U21" i="38" l="1"/>
  <c r="U22" i="38"/>
  <c r="AE8" i="38" l="1"/>
  <c r="G9" i="97"/>
  <c r="H9" i="97" s="1"/>
  <c r="I9" i="97" l="1"/>
  <c r="U9" i="97"/>
  <c r="V9" i="97" s="1"/>
  <c r="I14" i="116" s="1"/>
  <c r="G8" i="97"/>
  <c r="AE7" i="38"/>
  <c r="AE24" i="38" s="1"/>
  <c r="J15" i="64" s="1"/>
  <c r="I15" i="64" s="1"/>
  <c r="I26" i="38" l="1"/>
  <c r="D62" i="38" s="1"/>
  <c r="G31" i="64"/>
  <c r="G12" i="64"/>
  <c r="AP12" i="64" s="1"/>
  <c r="G16" i="64"/>
  <c r="J14" i="64"/>
  <c r="J7" i="64"/>
  <c r="J9" i="64"/>
  <c r="G21" i="64"/>
  <c r="J24" i="64"/>
  <c r="AE25" i="38"/>
  <c r="G13" i="64"/>
  <c r="K26" i="38"/>
  <c r="D63" i="38" s="1"/>
  <c r="O26" i="38"/>
  <c r="G20" i="64"/>
  <c r="G22" i="64"/>
  <c r="G18" i="64"/>
  <c r="G19" i="64"/>
  <c r="J8" i="64"/>
  <c r="M26" i="38"/>
  <c r="D64" i="38" s="1"/>
  <c r="J23" i="64"/>
  <c r="J10" i="64"/>
  <c r="U8" i="97"/>
  <c r="V8" i="97" s="1"/>
  <c r="I13" i="116" s="1"/>
  <c r="I8" i="97"/>
  <c r="H8" i="97"/>
  <c r="AO12" i="64" l="1"/>
  <c r="G26" i="64"/>
  <c r="P13" i="38" s="1"/>
  <c r="AA12" i="64"/>
  <c r="S12" i="64"/>
  <c r="V12" i="64"/>
  <c r="Y12" i="64"/>
  <c r="AK12" i="64"/>
  <c r="AL12" i="64"/>
  <c r="AG12" i="64"/>
  <c r="U12" i="64"/>
  <c r="W12" i="64"/>
  <c r="AJ12" i="64"/>
  <c r="X12" i="64"/>
  <c r="Z12" i="64"/>
  <c r="AF12" i="64"/>
  <c r="AE12" i="64"/>
  <c r="AH12" i="64"/>
  <c r="T12" i="64"/>
  <c r="AM12" i="64"/>
  <c r="AI12" i="64"/>
  <c r="AD12" i="64"/>
  <c r="AC12" i="64"/>
  <c r="AB12" i="64"/>
  <c r="AN12" i="64"/>
  <c r="AF18" i="64"/>
  <c r="AL18" i="64"/>
  <c r="AA18" i="64"/>
  <c r="AI18" i="64"/>
  <c r="U18" i="64"/>
  <c r="AG18" i="64"/>
  <c r="Y18" i="64"/>
  <c r="AE18" i="64"/>
  <c r="Z18" i="64"/>
  <c r="S18" i="64"/>
  <c r="AJ18" i="64"/>
  <c r="AC18" i="64"/>
  <c r="AK18" i="64"/>
  <c r="V18" i="64"/>
  <c r="X18" i="64"/>
  <c r="AB18" i="64"/>
  <c r="AD18" i="64"/>
  <c r="AP18" i="64"/>
  <c r="AM18" i="64"/>
  <c r="AO18" i="64"/>
  <c r="AN18" i="64"/>
  <c r="T18" i="64"/>
  <c r="AH18" i="64"/>
  <c r="W18" i="64"/>
  <c r="I22" i="64"/>
  <c r="AH20" i="64"/>
  <c r="U20" i="64"/>
  <c r="AC20" i="64"/>
  <c r="AD20" i="64"/>
  <c r="AJ20" i="64"/>
  <c r="X20" i="64"/>
  <c r="AL20" i="64"/>
  <c r="Y20" i="64"/>
  <c r="AO20" i="64"/>
  <c r="AG20" i="64"/>
  <c r="AA20" i="64"/>
  <c r="AN20" i="64"/>
  <c r="AP20" i="64"/>
  <c r="AM20" i="64"/>
  <c r="S20" i="64"/>
  <c r="I20" i="64"/>
  <c r="AF20" i="64"/>
  <c r="W20" i="64"/>
  <c r="V20" i="64"/>
  <c r="AE20" i="64"/>
  <c r="Z20" i="64"/>
  <c r="AB20" i="64"/>
  <c r="T20" i="64"/>
  <c r="AK20" i="64"/>
  <c r="AI20" i="64"/>
  <c r="J6" i="64"/>
  <c r="AN15" i="64"/>
  <c r="Z15" i="64"/>
  <c r="AP15" i="64"/>
  <c r="U15" i="64"/>
  <c r="AA15" i="64"/>
  <c r="AB15" i="64"/>
  <c r="AK15" i="64"/>
  <c r="AF15" i="64"/>
  <c r="W15" i="64"/>
  <c r="X15" i="64"/>
  <c r="AD15" i="64"/>
  <c r="AI15" i="64"/>
  <c r="V15" i="64"/>
  <c r="AH15" i="64"/>
  <c r="AJ15" i="64"/>
  <c r="S15" i="64"/>
  <c r="AE15" i="64"/>
  <c r="AM15" i="64"/>
  <c r="AC15" i="64"/>
  <c r="Y15" i="64"/>
  <c r="AG15" i="64"/>
  <c r="AO15" i="64"/>
  <c r="AL15" i="64"/>
  <c r="T15" i="64"/>
  <c r="V21" i="64"/>
  <c r="X21" i="64"/>
  <c r="AB21" i="64"/>
  <c r="AO21" i="64"/>
  <c r="AC21" i="64"/>
  <c r="AJ21" i="64"/>
  <c r="AE21" i="64"/>
  <c r="S21" i="64"/>
  <c r="Z21" i="64"/>
  <c r="AD21" i="64"/>
  <c r="AM21" i="64"/>
  <c r="AF21" i="64"/>
  <c r="I21" i="64"/>
  <c r="AL21" i="64"/>
  <c r="AA21" i="64"/>
  <c r="Y21" i="64"/>
  <c r="AG21" i="64"/>
  <c r="AP21" i="64"/>
  <c r="T21" i="64"/>
  <c r="W21" i="64"/>
  <c r="AH21" i="64"/>
  <c r="AI21" i="64"/>
  <c r="U21" i="64"/>
  <c r="AK21" i="64"/>
  <c r="AN21" i="64"/>
  <c r="S16" i="64"/>
  <c r="AJ16" i="64"/>
  <c r="AA16" i="64"/>
  <c r="U16" i="64"/>
  <c r="AF16" i="64"/>
  <c r="AK16" i="64"/>
  <c r="Z16" i="64"/>
  <c r="AP16" i="64"/>
  <c r="T16" i="64"/>
  <c r="V16" i="64"/>
  <c r="W16" i="64"/>
  <c r="AG16" i="64"/>
  <c r="AH16" i="64"/>
  <c r="AO16" i="64"/>
  <c r="AB16" i="64"/>
  <c r="AD16" i="64"/>
  <c r="AL16" i="64"/>
  <c r="AN16" i="64"/>
  <c r="AI16" i="64"/>
  <c r="X16" i="64"/>
  <c r="AC16" i="64"/>
  <c r="AE16" i="64"/>
  <c r="Y16" i="64"/>
  <c r="AM16" i="64"/>
  <c r="S19" i="64"/>
  <c r="AA19" i="64"/>
  <c r="AF19" i="64"/>
  <c r="AB19" i="64"/>
  <c r="AG19" i="64"/>
  <c r="X19" i="64"/>
  <c r="W19" i="64"/>
  <c r="U19" i="64"/>
  <c r="AD19" i="64"/>
  <c r="AN19" i="64"/>
  <c r="AK19" i="64"/>
  <c r="AL19" i="64"/>
  <c r="AO19" i="64"/>
  <c r="V19" i="64"/>
  <c r="AP19" i="64"/>
  <c r="Y19" i="64"/>
  <c r="AE19" i="64"/>
  <c r="AC19" i="64"/>
  <c r="AM19" i="64"/>
  <c r="AH19" i="64"/>
  <c r="AI19" i="64"/>
  <c r="AJ19" i="64"/>
  <c r="T19" i="64"/>
  <c r="Z19" i="64"/>
  <c r="AK13" i="64"/>
  <c r="V13" i="64"/>
  <c r="Z13" i="64"/>
  <c r="T13" i="64"/>
  <c r="Y13" i="64"/>
  <c r="AN13" i="64"/>
  <c r="AA13" i="64"/>
  <c r="AG13" i="64"/>
  <c r="AB13" i="64"/>
  <c r="AH13" i="64"/>
  <c r="U13" i="64"/>
  <c r="AL13" i="64"/>
  <c r="AI13" i="64"/>
  <c r="AM13" i="64"/>
  <c r="W13" i="64"/>
  <c r="AD13" i="64"/>
  <c r="AO13" i="64"/>
  <c r="AP13" i="64"/>
  <c r="AC13" i="64"/>
  <c r="AF13" i="64"/>
  <c r="AJ13" i="64"/>
  <c r="AE13" i="64"/>
  <c r="S13" i="64"/>
  <c r="X13" i="64"/>
  <c r="P8" i="38" l="1"/>
  <c r="I33" i="38" s="1"/>
  <c r="P15" i="38"/>
  <c r="Q15" i="38" s="1"/>
  <c r="P22" i="38"/>
  <c r="Q22" i="38" s="1"/>
  <c r="P7" i="38"/>
  <c r="I32" i="38" s="1"/>
  <c r="P19" i="38"/>
  <c r="I44" i="38" s="1"/>
  <c r="P9" i="38"/>
  <c r="Q9" i="38" s="1"/>
  <c r="P18" i="38"/>
  <c r="Q18" i="38" s="1"/>
  <c r="P14" i="38"/>
  <c r="I39" i="38" s="1"/>
  <c r="P16" i="38"/>
  <c r="Q16" i="38" s="1"/>
  <c r="P10" i="38"/>
  <c r="I35" i="38" s="1"/>
  <c r="P21" i="38"/>
  <c r="I46" i="38" s="1"/>
  <c r="P12" i="38"/>
  <c r="Q12" i="38" s="1"/>
  <c r="P17" i="38"/>
  <c r="Q17" i="38" s="1"/>
  <c r="P11" i="38"/>
  <c r="I36" i="38" s="1"/>
  <c r="P20" i="38"/>
  <c r="Q20" i="38" s="1"/>
  <c r="R12" i="64"/>
  <c r="R15" i="64"/>
  <c r="R19" i="64"/>
  <c r="R16" i="64"/>
  <c r="R21" i="64"/>
  <c r="R18" i="64"/>
  <c r="I6" i="64"/>
  <c r="N5" i="64" s="1"/>
  <c r="Q13" i="38"/>
  <c r="I38" i="38"/>
  <c r="R13" i="64"/>
  <c r="R20" i="64"/>
  <c r="I40" i="38" l="1"/>
  <c r="Q21" i="38"/>
  <c r="I47" i="38"/>
  <c r="Q8" i="38"/>
  <c r="I41" i="38"/>
  <c r="I34" i="38"/>
  <c r="Q7" i="38"/>
  <c r="Q19" i="38"/>
  <c r="I43" i="38"/>
  <c r="Q14" i="38"/>
  <c r="Q10" i="38"/>
  <c r="I45" i="38"/>
  <c r="Q11" i="38"/>
  <c r="I37" i="38"/>
  <c r="I42" i="38"/>
  <c r="O5" i="64"/>
  <c r="O4" i="64" s="1"/>
  <c r="P4" i="64" s="1"/>
  <c r="M5" i="64"/>
  <c r="Q24" i="38" l="1"/>
  <c r="Q26" i="38" s="1"/>
  <c r="I49" i="38"/>
  <c r="I52" i="38" s="1"/>
  <c r="I55" i="38" l="1"/>
  <c r="K55" i="38" s="1"/>
  <c r="I56" i="38"/>
  <c r="K56" i="38" s="1"/>
  <c r="I53" i="38"/>
  <c r="K53" i="38" s="1"/>
  <c r="I54" i="38"/>
  <c r="K54" i="38" s="1"/>
  <c r="K52" i="38"/>
  <c r="I57" i="38" l="1"/>
  <c r="I58" i="38" s="1"/>
  <c r="K57" i="38"/>
  <c r="L52" i="38"/>
  <c r="L53" i="38" s="1"/>
  <c r="L54" i="38" s="1"/>
  <c r="L55" i="38" s="1"/>
  <c r="L56" i="38" s="1"/>
  <c r="L8" i="97" l="1"/>
  <c r="M8" i="97"/>
  <c r="L9" i="97"/>
  <c r="M9" i="97" s="1"/>
  <c r="L10" i="97"/>
  <c r="M10" i="97" s="1"/>
  <c r="L11" i="97"/>
  <c r="M11" i="97" s="1"/>
  <c r="G6" i="64"/>
  <c r="H6" i="64"/>
  <c r="K6" i="64"/>
  <c r="L6" i="64"/>
  <c r="R6" i="64"/>
  <c r="S6" i="64"/>
  <c r="T6" i="64"/>
  <c r="U6" i="64"/>
  <c r="V6" i="64"/>
  <c r="W6" i="64"/>
  <c r="X6" i="64"/>
  <c r="Y6" i="64"/>
  <c r="Z6" i="64"/>
  <c r="AA6" i="64"/>
  <c r="AB6" i="64"/>
  <c r="AC6" i="64"/>
  <c r="AD6" i="64"/>
  <c r="AE6" i="64"/>
  <c r="AF6" i="64"/>
  <c r="AG6" i="64"/>
  <c r="AH6" i="64"/>
  <c r="AI6" i="64"/>
  <c r="AJ6" i="64"/>
  <c r="AK6" i="64"/>
  <c r="AL6" i="64"/>
  <c r="AM6" i="64"/>
  <c r="AN6" i="64"/>
  <c r="AO6" i="64"/>
  <c r="AP6" i="64"/>
  <c r="H7" i="64"/>
  <c r="K7" i="64"/>
  <c r="L7" i="64"/>
  <c r="H8" i="64"/>
  <c r="H9" i="64"/>
  <c r="K9" i="64"/>
  <c r="L9" i="64"/>
  <c r="H10" i="64"/>
  <c r="H11" i="64"/>
  <c r="H12" i="64"/>
  <c r="H13" i="64"/>
  <c r="H14" i="64"/>
  <c r="H15" i="64"/>
  <c r="H16" i="64"/>
  <c r="G17" i="64"/>
  <c r="H17" i="64"/>
  <c r="R17" i="64"/>
  <c r="S17" i="64"/>
  <c r="T17" i="64"/>
  <c r="U17" i="64"/>
  <c r="V17" i="64"/>
  <c r="W17" i="64"/>
  <c r="X17" i="64"/>
  <c r="Y17" i="64"/>
  <c r="Z17" i="64"/>
  <c r="AA17" i="64"/>
  <c r="AB17" i="64"/>
  <c r="AC17" i="64"/>
  <c r="AD17" i="64"/>
  <c r="AE17" i="64"/>
  <c r="AF17" i="64"/>
  <c r="AG17" i="64"/>
  <c r="AH17" i="64"/>
  <c r="AI17" i="64"/>
  <c r="AJ17" i="64"/>
  <c r="AK17" i="64"/>
  <c r="AL17" i="64"/>
  <c r="AM17" i="64"/>
  <c r="AN17" i="64"/>
  <c r="AO17" i="64"/>
  <c r="AP17" i="64"/>
  <c r="H18" i="64"/>
  <c r="H19" i="64"/>
  <c r="H20" i="64"/>
  <c r="H21" i="64"/>
  <c r="H22" i="64"/>
  <c r="H23" i="64"/>
  <c r="H24" i="64"/>
  <c r="H26" i="64"/>
  <c r="G27" i="64"/>
  <c r="H27" i="64"/>
  <c r="B8" i="97"/>
  <c r="E8" i="97"/>
  <c r="F8" i="97"/>
  <c r="J8" i="97"/>
  <c r="N8" i="97"/>
  <c r="O8" i="97"/>
  <c r="P8" i="97"/>
  <c r="R8" i="97"/>
  <c r="S8" i="97"/>
  <c r="T8" i="97"/>
  <c r="W8" i="97"/>
  <c r="X8" i="97"/>
  <c r="B9" i="97"/>
  <c r="E9" i="97"/>
  <c r="F9" i="97"/>
  <c r="J9" i="97"/>
  <c r="N9" i="97"/>
  <c r="O9" i="97"/>
  <c r="P9" i="97"/>
  <c r="R9" i="97"/>
  <c r="S9" i="97"/>
  <c r="T9" i="97"/>
  <c r="W9" i="97"/>
  <c r="X9" i="97"/>
  <c r="B10" i="97"/>
  <c r="E10" i="97"/>
  <c r="F10" i="97"/>
  <c r="J10" i="97"/>
  <c r="N10" i="97"/>
  <c r="O10" i="97"/>
  <c r="P10" i="97"/>
  <c r="R10" i="97"/>
  <c r="S10" i="97"/>
  <c r="T10" i="97"/>
  <c r="W10" i="97"/>
  <c r="X10" i="97"/>
  <c r="B11" i="97"/>
  <c r="E11" i="97"/>
  <c r="F11" i="97"/>
  <c r="J11" i="97"/>
  <c r="N11" i="97"/>
  <c r="O11" i="97"/>
  <c r="P11" i="97"/>
  <c r="R11" i="97"/>
  <c r="S11" i="97"/>
  <c r="T11" i="97"/>
  <c r="W11" i="97"/>
  <c r="X11" i="97"/>
  <c r="B12" i="97"/>
  <c r="E12" i="97"/>
  <c r="F12" i="97"/>
  <c r="J12" i="97"/>
  <c r="K12" i="97"/>
  <c r="L12" i="97"/>
  <c r="M12" i="97"/>
  <c r="N12" i="97"/>
  <c r="O12" i="97"/>
  <c r="P12" i="97"/>
  <c r="R12" i="97"/>
  <c r="S12" i="97"/>
  <c r="T12" i="97"/>
  <c r="W12" i="97"/>
  <c r="X12" i="97"/>
  <c r="B13" i="97"/>
  <c r="E13" i="97"/>
  <c r="F13" i="97"/>
  <c r="J13" i="97"/>
  <c r="K13" i="97"/>
  <c r="L13" i="97"/>
  <c r="M13" i="97"/>
  <c r="N13" i="97"/>
  <c r="O13" i="97"/>
  <c r="P13" i="97"/>
  <c r="R13" i="97"/>
  <c r="S13" i="97"/>
  <c r="T13" i="97"/>
  <c r="W13" i="97"/>
  <c r="X13" i="97"/>
  <c r="B14" i="97"/>
  <c r="E14" i="97"/>
  <c r="F14" i="97"/>
  <c r="J14" i="97"/>
  <c r="K14" i="97"/>
  <c r="L14" i="97"/>
  <c r="M14" i="97"/>
  <c r="N14" i="97"/>
  <c r="O14" i="97"/>
  <c r="P14" i="97"/>
  <c r="R14" i="97"/>
  <c r="S14" i="97"/>
  <c r="T14" i="97"/>
  <c r="W14" i="97"/>
  <c r="X14" i="97"/>
  <c r="B15" i="97"/>
  <c r="E15" i="97"/>
  <c r="F15" i="97"/>
  <c r="J15" i="97"/>
  <c r="K15" i="97"/>
  <c r="L15" i="97"/>
  <c r="M15" i="97"/>
  <c r="N15" i="97"/>
  <c r="O15" i="97"/>
  <c r="P15" i="97"/>
  <c r="R15" i="97"/>
  <c r="S15" i="97"/>
  <c r="T15" i="97"/>
  <c r="W15" i="97"/>
  <c r="X15" i="97"/>
  <c r="B16" i="97"/>
  <c r="E16" i="97"/>
  <c r="F16" i="97"/>
  <c r="N16" i="97"/>
  <c r="O16" i="97"/>
  <c r="P16" i="97"/>
  <c r="R16" i="97"/>
  <c r="S16" i="97"/>
  <c r="T16" i="97"/>
  <c r="W16" i="97"/>
  <c r="X16" i="97"/>
  <c r="B17" i="97"/>
  <c r="E17" i="97"/>
  <c r="F17" i="97"/>
  <c r="N17" i="97"/>
  <c r="O17" i="97"/>
  <c r="P17" i="97"/>
  <c r="R17" i="97"/>
  <c r="S17" i="97"/>
  <c r="T17" i="97"/>
  <c r="W17" i="97"/>
  <c r="X17" i="97"/>
  <c r="B18" i="97"/>
  <c r="E18" i="97"/>
  <c r="F18" i="97"/>
  <c r="N18" i="97"/>
  <c r="O18" i="97"/>
  <c r="P18" i="97"/>
  <c r="R18" i="97"/>
  <c r="S18" i="97"/>
  <c r="T18" i="97"/>
  <c r="W18" i="97"/>
  <c r="X18" i="97"/>
  <c r="B19" i="97"/>
  <c r="E19" i="97"/>
  <c r="F19" i="97"/>
  <c r="N19" i="97"/>
  <c r="O19" i="97"/>
  <c r="P19" i="97"/>
  <c r="R19" i="97"/>
  <c r="S19" i="97"/>
  <c r="T19" i="97"/>
  <c r="W19" i="97"/>
  <c r="X19" i="97"/>
  <c r="B20" i="97"/>
  <c r="E20" i="97"/>
  <c r="F20" i="97"/>
  <c r="N20" i="97"/>
  <c r="O20" i="97"/>
  <c r="P20" i="97"/>
  <c r="R20" i="97"/>
  <c r="S20" i="97"/>
  <c r="T20" i="97"/>
  <c r="W20" i="97"/>
  <c r="X20" i="97"/>
  <c r="B21" i="97"/>
  <c r="E21" i="97"/>
  <c r="F21" i="97"/>
  <c r="N21" i="97"/>
  <c r="O21" i="97"/>
  <c r="P21" i="97"/>
  <c r="R21" i="97"/>
  <c r="S21" i="97"/>
  <c r="T21" i="97"/>
  <c r="W21" i="97"/>
  <c r="X21" i="97"/>
  <c r="B22" i="97"/>
  <c r="E22" i="97"/>
  <c r="F22" i="97"/>
  <c r="N22" i="97"/>
  <c r="O22" i="97"/>
  <c r="P22" i="97"/>
  <c r="R22" i="97"/>
  <c r="S22" i="97"/>
  <c r="T22" i="97"/>
  <c r="W22" i="97"/>
  <c r="X22" i="97"/>
  <c r="B23" i="97"/>
  <c r="E23" i="97"/>
  <c r="F23" i="97"/>
  <c r="N23" i="97"/>
  <c r="O23" i="97"/>
  <c r="P23" i="97"/>
  <c r="R23" i="97"/>
  <c r="S23" i="97"/>
  <c r="T23" i="97"/>
  <c r="W23" i="97"/>
  <c r="X23" i="97"/>
  <c r="B24" i="97"/>
  <c r="E24" i="97"/>
  <c r="F24" i="97"/>
  <c r="N24" i="97"/>
  <c r="O24" i="97"/>
  <c r="P24" i="97"/>
  <c r="R24" i="97"/>
  <c r="S24" i="97"/>
  <c r="T24" i="97"/>
  <c r="W24" i="97"/>
  <c r="X24" i="97"/>
  <c r="B25" i="97"/>
  <c r="E25" i="97"/>
  <c r="F25" i="97"/>
  <c r="N25" i="97"/>
  <c r="O25" i="97"/>
  <c r="P25" i="97"/>
  <c r="R25" i="97"/>
  <c r="S25" i="97"/>
  <c r="T25" i="97"/>
  <c r="W25" i="97"/>
  <c r="X25" i="97"/>
  <c r="C13" i="116"/>
  <c r="D13" i="116"/>
  <c r="F13" i="116"/>
  <c r="G13" i="116"/>
  <c r="H13" i="116"/>
  <c r="J13" i="116"/>
  <c r="K13" i="116"/>
  <c r="L13" i="116"/>
  <c r="N13" i="116"/>
  <c r="C14" i="116"/>
  <c r="D14" i="116"/>
  <c r="F14" i="116"/>
  <c r="G14" i="116"/>
  <c r="H14" i="116"/>
  <c r="J14" i="116"/>
  <c r="K14" i="116"/>
  <c r="L14" i="116"/>
  <c r="N14" i="116"/>
  <c r="C15" i="116"/>
  <c r="D15" i="116"/>
  <c r="F15" i="116"/>
  <c r="G15" i="116"/>
  <c r="H15" i="116"/>
  <c r="J15" i="116"/>
  <c r="K15" i="116"/>
  <c r="L15" i="116"/>
  <c r="N15" i="116"/>
  <c r="C16" i="116"/>
  <c r="D16" i="116"/>
  <c r="F16" i="116"/>
  <c r="G16" i="116"/>
  <c r="H16" i="116"/>
  <c r="J16" i="116"/>
  <c r="K16" i="116"/>
  <c r="L16" i="116"/>
  <c r="N16" i="116"/>
  <c r="C17" i="116"/>
  <c r="D17" i="116"/>
  <c r="F17" i="116"/>
  <c r="G17" i="116"/>
  <c r="H17" i="116"/>
  <c r="J17" i="116"/>
  <c r="K17" i="116"/>
  <c r="L17" i="116"/>
  <c r="N17" i="116"/>
  <c r="C18" i="116"/>
  <c r="D18" i="116"/>
  <c r="F18" i="116"/>
  <c r="G18" i="116"/>
  <c r="H18" i="116"/>
  <c r="J18" i="116"/>
  <c r="K18" i="116"/>
  <c r="L18" i="116"/>
  <c r="N18" i="116"/>
  <c r="C19" i="116"/>
  <c r="D19" i="116"/>
  <c r="F19" i="116"/>
  <c r="G19" i="116"/>
  <c r="H19" i="116"/>
  <c r="J19" i="116"/>
  <c r="K19" i="116"/>
  <c r="L19" i="116"/>
  <c r="N19" i="116"/>
  <c r="C20" i="116"/>
  <c r="D20" i="116"/>
  <c r="F20" i="116"/>
  <c r="G20" i="116"/>
  <c r="H20" i="116"/>
  <c r="J20" i="116"/>
  <c r="K20" i="116"/>
  <c r="L20" i="116"/>
  <c r="N20" i="116"/>
  <c r="C21" i="116"/>
  <c r="D21" i="116"/>
  <c r="F21" i="116"/>
  <c r="G21" i="116"/>
  <c r="H21" i="116"/>
  <c r="J21" i="116"/>
  <c r="K21" i="116"/>
  <c r="L21" i="116"/>
  <c r="N21" i="116"/>
  <c r="C22" i="116"/>
  <c r="D22" i="116"/>
  <c r="F22" i="116"/>
  <c r="G22" i="116"/>
  <c r="H22" i="116"/>
  <c r="J22" i="116"/>
  <c r="K22" i="116"/>
  <c r="L22" i="116"/>
  <c r="N22" i="116"/>
  <c r="C23" i="116"/>
  <c r="D23" i="116"/>
  <c r="F23" i="116"/>
  <c r="G23" i="116"/>
  <c r="H23" i="116"/>
  <c r="J23" i="116"/>
  <c r="K23" i="116"/>
  <c r="L23" i="116"/>
  <c r="N23" i="116"/>
  <c r="C24" i="116"/>
  <c r="D24" i="116"/>
  <c r="F24" i="116"/>
  <c r="G24" i="116"/>
  <c r="H24" i="116"/>
  <c r="J24" i="116"/>
  <c r="K24" i="116"/>
  <c r="L24" i="116"/>
  <c r="N24" i="116"/>
  <c r="C25" i="116"/>
  <c r="D25" i="116"/>
  <c r="F25" i="116"/>
  <c r="G25" i="116"/>
  <c r="H25" i="116"/>
  <c r="J25" i="116"/>
  <c r="K25" i="116"/>
  <c r="L25" i="116"/>
  <c r="N25" i="116"/>
  <c r="C26" i="116"/>
  <c r="D26" i="116"/>
  <c r="F26" i="116"/>
  <c r="G26" i="116"/>
  <c r="H26" i="116"/>
  <c r="J26" i="116"/>
  <c r="K26" i="116"/>
  <c r="L26" i="116"/>
  <c r="N26" i="116"/>
  <c r="C27" i="116"/>
  <c r="D27" i="116"/>
  <c r="F27" i="116"/>
  <c r="G27" i="116"/>
  <c r="H27" i="116"/>
  <c r="J27" i="116"/>
  <c r="K27" i="116"/>
  <c r="L27" i="116"/>
  <c r="N27" i="116"/>
  <c r="C28" i="116"/>
  <c r="D28" i="116"/>
  <c r="F28" i="116"/>
  <c r="G28" i="116"/>
  <c r="J28" i="116"/>
  <c r="K28" i="116"/>
  <c r="L28" i="116"/>
  <c r="N28" i="116"/>
  <c r="F29" i="116"/>
  <c r="G29" i="116"/>
  <c r="J29" i="116"/>
  <c r="K29" i="116"/>
  <c r="L29" i="116"/>
  <c r="N29" i="116"/>
  <c r="F30" i="116"/>
  <c r="G30" i="116"/>
  <c r="J30" i="116"/>
  <c r="K30" i="116"/>
  <c r="L30" i="116"/>
  <c r="N30" i="116"/>
  <c r="R7" i="38"/>
  <c r="S7" i="38"/>
  <c r="T7" i="38"/>
  <c r="U7" i="38"/>
  <c r="V7" i="38"/>
  <c r="W7" i="38"/>
  <c r="AC7" i="38"/>
  <c r="AF7" i="38"/>
  <c r="AG7" i="38"/>
  <c r="AH7" i="38"/>
  <c r="AI7" i="38"/>
  <c r="AJ7" i="38"/>
  <c r="AK7" i="38"/>
  <c r="R8" i="38"/>
  <c r="S8" i="38"/>
  <c r="T8" i="38"/>
  <c r="U8" i="38"/>
  <c r="V8" i="38"/>
  <c r="W8" i="38"/>
  <c r="AC8" i="38"/>
  <c r="AF8" i="38"/>
  <c r="AG8" i="38"/>
  <c r="AH8" i="38"/>
  <c r="AI8" i="38"/>
  <c r="AJ8" i="38"/>
  <c r="AK8" i="38"/>
  <c r="R9" i="38"/>
  <c r="S9" i="38"/>
  <c r="T9" i="38"/>
  <c r="U9" i="38"/>
  <c r="V9" i="38"/>
  <c r="W9" i="38"/>
  <c r="AC9" i="38"/>
  <c r="AF9" i="38"/>
  <c r="AG9" i="38"/>
  <c r="AH9" i="38"/>
  <c r="AI9" i="38"/>
  <c r="AJ9" i="38"/>
  <c r="AK9" i="38"/>
  <c r="R10" i="38"/>
  <c r="S10" i="38"/>
  <c r="T10" i="38"/>
  <c r="U10" i="38"/>
  <c r="V10" i="38"/>
  <c r="W10" i="38"/>
  <c r="AC10" i="38"/>
  <c r="AF10" i="38"/>
  <c r="AG10" i="38"/>
  <c r="AH10" i="38"/>
  <c r="AI10" i="38"/>
  <c r="AJ10" i="38"/>
  <c r="AK10" i="38"/>
  <c r="R11" i="38"/>
  <c r="S11" i="38"/>
  <c r="T11" i="38"/>
  <c r="U11" i="38"/>
  <c r="V11" i="38"/>
  <c r="W11" i="38"/>
  <c r="AC11" i="38"/>
  <c r="AF11" i="38"/>
  <c r="AG11" i="38"/>
  <c r="AH11" i="38"/>
  <c r="AI11" i="38"/>
  <c r="AJ11" i="38"/>
  <c r="AK11" i="38"/>
  <c r="R12" i="38"/>
  <c r="S12" i="38"/>
  <c r="T12" i="38"/>
  <c r="U12" i="38"/>
  <c r="V12" i="38"/>
  <c r="W12" i="38"/>
  <c r="AC12" i="38"/>
  <c r="AF12" i="38"/>
  <c r="AG12" i="38"/>
  <c r="AH12" i="38"/>
  <c r="AI12" i="38"/>
  <c r="AJ12" i="38"/>
  <c r="AK12" i="38"/>
  <c r="R13" i="38"/>
  <c r="S13" i="38"/>
  <c r="T13" i="38"/>
  <c r="U13" i="38"/>
  <c r="V13" i="38"/>
  <c r="W13" i="38"/>
  <c r="AC13" i="38"/>
  <c r="AF13" i="38"/>
  <c r="AG13" i="38"/>
  <c r="AH13" i="38"/>
  <c r="AI13" i="38"/>
  <c r="AJ13" i="38"/>
  <c r="AK13" i="38"/>
  <c r="R14" i="38"/>
  <c r="S14" i="38"/>
  <c r="T14" i="38"/>
  <c r="U14" i="38"/>
  <c r="V14" i="38"/>
  <c r="W14" i="38"/>
  <c r="AC14" i="38"/>
  <c r="AF14" i="38"/>
  <c r="AG14" i="38"/>
  <c r="AH14" i="38"/>
  <c r="AI14" i="38"/>
  <c r="AJ14" i="38"/>
  <c r="AK14" i="38"/>
  <c r="R15" i="38"/>
  <c r="S15" i="38"/>
  <c r="T15" i="38"/>
  <c r="U15" i="38"/>
  <c r="V15" i="38"/>
  <c r="W15" i="38"/>
  <c r="AC15" i="38"/>
  <c r="AF15" i="38"/>
  <c r="AG15" i="38"/>
  <c r="AH15" i="38"/>
  <c r="AI15" i="38"/>
  <c r="AJ15" i="38"/>
  <c r="AK15" i="38"/>
  <c r="R16" i="38"/>
  <c r="S16" i="38"/>
  <c r="T16" i="38"/>
  <c r="U16" i="38"/>
  <c r="V16" i="38"/>
  <c r="W16" i="38"/>
  <c r="AC16" i="38"/>
  <c r="AF16" i="38"/>
  <c r="AG16" i="38"/>
  <c r="AH16" i="38"/>
  <c r="AI16" i="38"/>
  <c r="AJ16" i="38"/>
  <c r="AK16" i="38"/>
  <c r="R17" i="38"/>
  <c r="S17" i="38"/>
  <c r="T17" i="38"/>
  <c r="U17" i="38"/>
  <c r="V17" i="38"/>
  <c r="W17" i="38"/>
  <c r="AC17" i="38"/>
  <c r="AF17" i="38"/>
  <c r="AG17" i="38"/>
  <c r="AH17" i="38"/>
  <c r="AI17" i="38"/>
  <c r="AJ17" i="38"/>
  <c r="AK17" i="38"/>
  <c r="R18" i="38"/>
  <c r="S18" i="38"/>
  <c r="T18" i="38"/>
  <c r="U18" i="38"/>
  <c r="V18" i="38"/>
  <c r="W18" i="38"/>
  <c r="AC18" i="38"/>
  <c r="AF18" i="38"/>
  <c r="AG18" i="38"/>
  <c r="AH18" i="38"/>
  <c r="AI18" i="38"/>
  <c r="AJ18" i="38"/>
  <c r="AK18" i="38"/>
  <c r="R19" i="38"/>
  <c r="S19" i="38"/>
  <c r="T19" i="38"/>
  <c r="U19" i="38"/>
  <c r="V19" i="38"/>
  <c r="W19" i="38"/>
  <c r="AC19" i="38"/>
  <c r="AF19" i="38"/>
  <c r="AG19" i="38"/>
  <c r="AH19" i="38"/>
  <c r="AI19" i="38"/>
  <c r="AJ19" i="38"/>
  <c r="AK19" i="38"/>
  <c r="R20" i="38"/>
  <c r="S20" i="38"/>
  <c r="T20" i="38"/>
  <c r="U20" i="38"/>
  <c r="V20" i="38"/>
  <c r="W20" i="38"/>
  <c r="AC20" i="38"/>
  <c r="AF20" i="38"/>
  <c r="AG20" i="38"/>
  <c r="AH20" i="38"/>
  <c r="AI20" i="38"/>
  <c r="AJ20" i="38"/>
  <c r="AK20" i="38"/>
  <c r="R21" i="38"/>
  <c r="S21" i="38"/>
  <c r="V21" i="38"/>
  <c r="W21" i="38"/>
  <c r="AC21" i="38"/>
  <c r="AF21" i="38"/>
  <c r="AG21" i="38"/>
  <c r="AH21" i="38"/>
  <c r="AI21" i="38"/>
  <c r="AJ21" i="38"/>
  <c r="AK21" i="38"/>
  <c r="R22" i="38"/>
  <c r="S22" i="38"/>
  <c r="V22" i="38"/>
  <c r="W22" i="38"/>
  <c r="AC22" i="38"/>
  <c r="AF22" i="38"/>
  <c r="AG22" i="38"/>
  <c r="AH22" i="38"/>
  <c r="AI22" i="38"/>
  <c r="AJ22" i="38"/>
  <c r="AK22" i="38"/>
  <c r="S24" i="38"/>
  <c r="U24" i="38"/>
  <c r="W24" i="38"/>
  <c r="AC24" i="38"/>
  <c r="AF24" i="38"/>
  <c r="AH24" i="38"/>
  <c r="AJ24" i="38"/>
  <c r="AK24" i="38"/>
  <c r="I25" i="38"/>
  <c r="K25" i="38"/>
  <c r="M25" i="38"/>
  <c r="O25" i="38"/>
  <c r="Q25" i="38"/>
  <c r="S25" i="38"/>
  <c r="U25" i="38"/>
  <c r="W25" i="38"/>
  <c r="AD25" i="38"/>
  <c r="AF25" i="38"/>
  <c r="AH25" i="38"/>
  <c r="AJ25" i="38"/>
  <c r="S26" i="38"/>
  <c r="U26" i="38"/>
  <c r="W26" i="38"/>
  <c r="I27" i="38"/>
  <c r="K27" i="38"/>
  <c r="M27" i="38"/>
  <c r="O27" i="38"/>
  <c r="Q27" i="38"/>
  <c r="S27" i="38"/>
  <c r="U27" i="38"/>
  <c r="W27" i="38"/>
  <c r="J32" i="38"/>
  <c r="K32" i="38"/>
  <c r="L32" i="38"/>
  <c r="M32" i="38"/>
  <c r="O32" i="38"/>
  <c r="P32" i="38"/>
  <c r="Q32" i="38"/>
  <c r="R32" i="38"/>
  <c r="S32" i="38"/>
  <c r="T32" i="38"/>
  <c r="U32" i="38"/>
  <c r="V32" i="38"/>
  <c r="W32" i="38"/>
  <c r="X32" i="38"/>
  <c r="J33" i="38"/>
  <c r="K33" i="38"/>
  <c r="L33" i="38"/>
  <c r="M33" i="38"/>
  <c r="O33" i="38"/>
  <c r="P33" i="38"/>
  <c r="Q33" i="38"/>
  <c r="R33" i="38"/>
  <c r="S33" i="38"/>
  <c r="T33" i="38"/>
  <c r="U33" i="38"/>
  <c r="V33" i="38"/>
  <c r="W33" i="38"/>
  <c r="X33" i="38"/>
  <c r="J34" i="38"/>
  <c r="K34" i="38"/>
  <c r="L34" i="38"/>
  <c r="M34" i="38"/>
  <c r="O34" i="38"/>
  <c r="P34" i="38"/>
  <c r="Q34" i="38"/>
  <c r="R34" i="38"/>
  <c r="S34" i="38"/>
  <c r="T34" i="38"/>
  <c r="U34" i="38"/>
  <c r="V34" i="38"/>
  <c r="W34" i="38"/>
  <c r="X34" i="38"/>
  <c r="J35" i="38"/>
  <c r="K35" i="38"/>
  <c r="L35" i="38"/>
  <c r="M35" i="38"/>
  <c r="O35" i="38"/>
  <c r="P35" i="38"/>
  <c r="Q35" i="38"/>
  <c r="R35" i="38"/>
  <c r="S35" i="38"/>
  <c r="T35" i="38"/>
  <c r="U35" i="38"/>
  <c r="V35" i="38"/>
  <c r="W35" i="38"/>
  <c r="X35" i="38"/>
  <c r="J36" i="38"/>
  <c r="K36" i="38"/>
  <c r="L36" i="38"/>
  <c r="M36" i="38"/>
  <c r="O36" i="38"/>
  <c r="P36" i="38"/>
  <c r="Q36" i="38"/>
  <c r="R36" i="38"/>
  <c r="S36" i="38"/>
  <c r="T36" i="38"/>
  <c r="U36" i="38"/>
  <c r="V36" i="38"/>
  <c r="W36" i="38"/>
  <c r="X36" i="38"/>
  <c r="J37" i="38"/>
  <c r="K37" i="38"/>
  <c r="L37" i="38"/>
  <c r="M37" i="38"/>
  <c r="O37" i="38"/>
  <c r="P37" i="38"/>
  <c r="Q37" i="38"/>
  <c r="R37" i="38"/>
  <c r="S37" i="38"/>
  <c r="T37" i="38"/>
  <c r="U37" i="38"/>
  <c r="V37" i="38"/>
  <c r="W37" i="38"/>
  <c r="X37" i="38"/>
  <c r="J38" i="38"/>
  <c r="K38" i="38"/>
  <c r="L38" i="38"/>
  <c r="M38" i="38"/>
  <c r="O38" i="38"/>
  <c r="P38" i="38"/>
  <c r="Q38" i="38"/>
  <c r="R38" i="38"/>
  <c r="S38" i="38"/>
  <c r="T38" i="38"/>
  <c r="U38" i="38"/>
  <c r="V38" i="38"/>
  <c r="W38" i="38"/>
  <c r="X38" i="38"/>
  <c r="J39" i="38"/>
  <c r="K39" i="38"/>
  <c r="L39" i="38"/>
  <c r="M39" i="38"/>
  <c r="O39" i="38"/>
  <c r="P39" i="38"/>
  <c r="Q39" i="38"/>
  <c r="R39" i="38"/>
  <c r="S39" i="38"/>
  <c r="T39" i="38"/>
  <c r="U39" i="38"/>
  <c r="V39" i="38"/>
  <c r="W39" i="38"/>
  <c r="X39" i="38"/>
  <c r="J40" i="38"/>
  <c r="K40" i="38"/>
  <c r="L40" i="38"/>
  <c r="M40" i="38"/>
  <c r="O40" i="38"/>
  <c r="P40" i="38"/>
  <c r="Q40" i="38"/>
  <c r="R40" i="38"/>
  <c r="S40" i="38"/>
  <c r="T40" i="38"/>
  <c r="U40" i="38"/>
  <c r="V40" i="38"/>
  <c r="W40" i="38"/>
  <c r="X40" i="38"/>
  <c r="J41" i="38"/>
  <c r="K41" i="38"/>
  <c r="L41" i="38"/>
  <c r="M41" i="38"/>
  <c r="O41" i="38"/>
  <c r="P41" i="38"/>
  <c r="Q41" i="38"/>
  <c r="R41" i="38"/>
  <c r="S41" i="38"/>
  <c r="T41" i="38"/>
  <c r="U41" i="38"/>
  <c r="V41" i="38"/>
  <c r="W41" i="38"/>
  <c r="X41" i="38"/>
  <c r="J42" i="38"/>
  <c r="K42" i="38"/>
  <c r="L42" i="38"/>
  <c r="M42" i="38"/>
  <c r="O42" i="38"/>
  <c r="P42" i="38"/>
  <c r="Q42" i="38"/>
  <c r="R42" i="38"/>
  <c r="S42" i="38"/>
  <c r="T42" i="38"/>
  <c r="U42" i="38"/>
  <c r="V42" i="38"/>
  <c r="W42" i="38"/>
  <c r="X42" i="38"/>
  <c r="J43" i="38"/>
  <c r="K43" i="38"/>
  <c r="L43" i="38"/>
  <c r="M43" i="38"/>
  <c r="O43" i="38"/>
  <c r="P43" i="38"/>
  <c r="Q43" i="38"/>
  <c r="R43" i="38"/>
  <c r="S43" i="38"/>
  <c r="T43" i="38"/>
  <c r="U43" i="38"/>
  <c r="V43" i="38"/>
  <c r="W43" i="38"/>
  <c r="X43" i="38"/>
  <c r="J44" i="38"/>
  <c r="K44" i="38"/>
  <c r="L44" i="38"/>
  <c r="M44" i="38"/>
  <c r="O44" i="38"/>
  <c r="P44" i="38"/>
  <c r="Q44" i="38"/>
  <c r="R44" i="38"/>
  <c r="S44" i="38"/>
  <c r="T44" i="38"/>
  <c r="U44" i="38"/>
  <c r="V44" i="38"/>
  <c r="W44" i="38"/>
  <c r="X44" i="38"/>
  <c r="J45" i="38"/>
  <c r="K45" i="38"/>
  <c r="L45" i="38"/>
  <c r="M45" i="38"/>
  <c r="O45" i="38"/>
  <c r="P45" i="38"/>
  <c r="Q45" i="38"/>
  <c r="R45" i="38"/>
  <c r="S45" i="38"/>
  <c r="T45" i="38"/>
  <c r="U45" i="38"/>
  <c r="V45" i="38"/>
  <c r="W45" i="38"/>
  <c r="X45" i="38"/>
  <c r="J46" i="38"/>
  <c r="K46" i="38"/>
  <c r="L46" i="38"/>
  <c r="M46" i="38"/>
  <c r="O46" i="38"/>
  <c r="Q46" i="38"/>
  <c r="R46" i="38"/>
  <c r="S46" i="38"/>
  <c r="T46" i="38"/>
  <c r="U46" i="38"/>
  <c r="V46" i="38"/>
  <c r="W46" i="38"/>
  <c r="X46" i="38"/>
  <c r="J47" i="38"/>
  <c r="K47" i="38"/>
  <c r="L47" i="38"/>
  <c r="M47" i="38"/>
  <c r="O47" i="38"/>
  <c r="Q47" i="38"/>
  <c r="R47" i="38"/>
  <c r="S47" i="38"/>
  <c r="T47" i="38"/>
  <c r="U47" i="38"/>
  <c r="V47" i="38"/>
  <c r="W47" i="38"/>
  <c r="X47" i="38"/>
  <c r="J49" i="38"/>
  <c r="K49" i="38"/>
  <c r="L49" i="38"/>
  <c r="M49" i="38"/>
  <c r="O49" i="38"/>
  <c r="P49" i="38"/>
  <c r="Q49" i="38"/>
  <c r="R49" i="38"/>
  <c r="S49" i="38"/>
  <c r="T49" i="38"/>
  <c r="U49" i="38"/>
  <c r="V49" i="38"/>
  <c r="W49" i="38"/>
  <c r="X49" i="38"/>
  <c r="M52" i="38"/>
  <c r="N52" i="38"/>
  <c r="O52" i="38"/>
  <c r="M53" i="38"/>
  <c r="N53" i="38"/>
  <c r="O53" i="38"/>
  <c r="M54" i="38"/>
  <c r="N54" i="38"/>
  <c r="O54" i="38"/>
  <c r="M55" i="38"/>
  <c r="N55" i="38"/>
  <c r="O55" i="38"/>
  <c r="M56" i="38"/>
  <c r="N56" i="38"/>
  <c r="O56" i="38"/>
  <c r="M57" i="38"/>
  <c r="K58" i="38"/>
  <c r="M58" i="38"/>
  <c r="D65" i="38"/>
  <c r="D66" i="38"/>
  <c r="D67" i="38"/>
  <c r="D79" i="38"/>
  <c r="D80" i="38"/>
  <c r="D81" i="38"/>
  <c r="D82" i="38"/>
  <c r="D83" i="38"/>
  <c r="D84" i="38"/>
  <c r="D85" i="38"/>
  <c r="T4" i="121"/>
  <c r="S5" i="121"/>
  <c r="T5" i="121"/>
  <c r="S6" i="121"/>
  <c r="T6" i="121"/>
  <c r="H8" i="121"/>
  <c r="T9" i="121"/>
  <c r="H10" i="121"/>
  <c r="T10" i="121"/>
  <c r="T15" i="121"/>
  <c r="T16" i="121"/>
  <c r="I17" i="121"/>
  <c r="J17" i="121"/>
  <c r="T17" i="121"/>
  <c r="F18" i="121"/>
  <c r="T18" i="121"/>
  <c r="J19" i="121"/>
  <c r="T19" i="121"/>
  <c r="J20" i="121"/>
  <c r="T20" i="121"/>
  <c r="J21" i="121"/>
  <c r="T21" i="121"/>
  <c r="B22" i="121"/>
  <c r="H23" i="121"/>
  <c r="I23" i="121"/>
  <c r="J23" i="121"/>
  <c r="H24" i="121"/>
  <c r="I24" i="121"/>
  <c r="J24" i="121"/>
  <c r="T24" i="121"/>
  <c r="H25" i="121"/>
  <c r="I25" i="121"/>
  <c r="J25" i="121"/>
  <c r="F26" i="121"/>
  <c r="H26" i="121"/>
  <c r="I26" i="121"/>
  <c r="J26" i="121"/>
  <c r="F27" i="121"/>
  <c r="H27" i="121"/>
  <c r="I27" i="121"/>
  <c r="J27" i="121"/>
  <c r="H28" i="121"/>
  <c r="I28" i="121"/>
  <c r="J28" i="121"/>
  <c r="H29" i="121"/>
  <c r="I29" i="121"/>
  <c r="J29" i="121"/>
  <c r="T29" i="121"/>
  <c r="H30" i="121"/>
  <c r="I30" i="121"/>
  <c r="J30" i="121"/>
  <c r="T30" i="121"/>
  <c r="H31" i="121"/>
  <c r="I31" i="121"/>
  <c r="J31" i="121"/>
  <c r="T31" i="121"/>
  <c r="B32" i="121"/>
  <c r="H32" i="121"/>
  <c r="T32" i="121"/>
  <c r="F33" i="121"/>
  <c r="F34" i="121"/>
  <c r="H34" i="121"/>
  <c r="I34" i="121"/>
  <c r="J34" i="121"/>
  <c r="F35" i="121"/>
  <c r="H35" i="121"/>
  <c r="I35" i="121"/>
  <c r="J35" i="121"/>
  <c r="F36" i="121"/>
  <c r="H36" i="121"/>
  <c r="I36" i="121"/>
  <c r="J36" i="121"/>
  <c r="H37" i="121"/>
  <c r="I37" i="121"/>
  <c r="J37" i="121"/>
  <c r="B38" i="121"/>
  <c r="H38" i="121"/>
  <c r="H40" i="121"/>
  <c r="F41" i="121"/>
  <c r="O41" i="121"/>
  <c r="S41" i="121"/>
  <c r="B42" i="121"/>
  <c r="H42" i="121"/>
  <c r="O42" i="121"/>
  <c r="S42" i="121"/>
  <c r="F47" i="121"/>
  <c r="C48" i="121"/>
  <c r="D48" i="121"/>
  <c r="E48" i="121"/>
  <c r="F48" i="121"/>
  <c r="H48" i="121"/>
  <c r="I48" i="121"/>
  <c r="J48" i="121"/>
  <c r="V48" i="121"/>
  <c r="W48" i="121"/>
  <c r="X48" i="121"/>
  <c r="C49" i="121"/>
  <c r="D49" i="121"/>
  <c r="E49" i="121"/>
  <c r="F49" i="121"/>
  <c r="H49" i="121"/>
  <c r="I49" i="121"/>
  <c r="J49" i="121"/>
  <c r="T49" i="121"/>
  <c r="C50" i="121"/>
  <c r="D50" i="121"/>
  <c r="E50" i="121"/>
  <c r="F50" i="121"/>
  <c r="H50" i="121"/>
  <c r="I50" i="121"/>
  <c r="J50" i="121"/>
  <c r="T50" i="121"/>
  <c r="C51" i="121"/>
  <c r="D51" i="121"/>
  <c r="E51" i="121"/>
  <c r="F51" i="121"/>
  <c r="H51" i="121"/>
  <c r="I51" i="121"/>
  <c r="J51" i="121"/>
  <c r="T51" i="121"/>
  <c r="C52" i="121"/>
  <c r="D52" i="121"/>
  <c r="E52" i="121"/>
  <c r="F52" i="121"/>
  <c r="H52" i="121"/>
  <c r="I52" i="121"/>
  <c r="J52" i="121"/>
  <c r="T52" i="121"/>
  <c r="X52" i="121"/>
  <c r="C53" i="121"/>
  <c r="D53" i="121"/>
  <c r="E53" i="121"/>
  <c r="F53" i="121"/>
  <c r="H53" i="121"/>
  <c r="I53" i="121"/>
  <c r="J53" i="121"/>
  <c r="T53" i="121"/>
  <c r="C54" i="121"/>
  <c r="D54" i="121"/>
  <c r="E54" i="121"/>
  <c r="F54" i="121"/>
  <c r="H54" i="121"/>
  <c r="I54" i="121"/>
  <c r="J54" i="121"/>
  <c r="T54" i="121"/>
  <c r="C55" i="121"/>
  <c r="D55" i="121"/>
  <c r="E55" i="121"/>
  <c r="F55" i="121"/>
  <c r="H55" i="121"/>
  <c r="I55" i="121"/>
  <c r="J55" i="121"/>
  <c r="V55" i="121"/>
  <c r="W55" i="121"/>
  <c r="C56" i="121"/>
  <c r="D56" i="121"/>
  <c r="E56" i="121"/>
  <c r="F56" i="121"/>
  <c r="H56" i="121"/>
  <c r="I56" i="121"/>
  <c r="J56" i="121"/>
  <c r="T56" i="121"/>
  <c r="C57" i="121"/>
  <c r="D57" i="121"/>
  <c r="E57" i="121"/>
  <c r="F57" i="121"/>
  <c r="H57" i="121"/>
  <c r="I57" i="121"/>
  <c r="J57" i="121"/>
  <c r="V57" i="121"/>
  <c r="C58" i="121"/>
  <c r="D58" i="121"/>
  <c r="E58" i="121"/>
  <c r="F58" i="121"/>
  <c r="H58" i="121"/>
  <c r="I58" i="121"/>
  <c r="J58" i="121"/>
  <c r="T58" i="121"/>
  <c r="C59" i="121"/>
  <c r="D59" i="121"/>
  <c r="E59" i="121"/>
  <c r="F59" i="121"/>
  <c r="H59" i="121"/>
  <c r="I59" i="121"/>
  <c r="J59" i="121"/>
  <c r="T59" i="121"/>
  <c r="C60" i="121"/>
  <c r="D60" i="121"/>
  <c r="E60" i="121"/>
  <c r="F60" i="121"/>
  <c r="H60" i="121"/>
  <c r="I60" i="121"/>
  <c r="J60" i="121"/>
  <c r="C61" i="121"/>
  <c r="D61" i="121"/>
  <c r="E61" i="121"/>
  <c r="F61" i="121"/>
  <c r="H61" i="121"/>
  <c r="I61" i="121"/>
  <c r="J61" i="121"/>
  <c r="T61" i="121"/>
  <c r="V61" i="121"/>
  <c r="C62" i="121"/>
  <c r="D62" i="121"/>
  <c r="E62" i="121"/>
  <c r="F62" i="121"/>
  <c r="H62" i="121"/>
  <c r="I62" i="121"/>
  <c r="J62" i="121"/>
  <c r="T62" i="121"/>
  <c r="C63" i="121"/>
  <c r="D63" i="121"/>
  <c r="E63" i="121"/>
  <c r="F63" i="121"/>
  <c r="H63" i="121"/>
  <c r="I63" i="121"/>
  <c r="J63" i="121"/>
  <c r="C64" i="121"/>
  <c r="D64" i="121"/>
  <c r="E64" i="121"/>
  <c r="F64" i="121"/>
  <c r="H64" i="121"/>
  <c r="I64" i="121"/>
  <c r="J64" i="121"/>
  <c r="V64" i="121"/>
  <c r="C65" i="121"/>
  <c r="D65" i="121"/>
  <c r="E65" i="121"/>
  <c r="F65" i="121"/>
  <c r="H65" i="121"/>
  <c r="I65" i="121"/>
  <c r="J65" i="121"/>
  <c r="T65" i="121"/>
  <c r="C66" i="121"/>
  <c r="D66" i="121"/>
  <c r="E66" i="121"/>
  <c r="F66" i="121"/>
  <c r="H66" i="121"/>
  <c r="I66" i="121"/>
  <c r="J66" i="121"/>
  <c r="C67" i="121"/>
  <c r="D67" i="121"/>
  <c r="E67" i="121"/>
  <c r="F67" i="121"/>
  <c r="H67" i="121"/>
  <c r="I67" i="121"/>
  <c r="J67" i="121"/>
  <c r="T67" i="121"/>
  <c r="V67" i="121"/>
  <c r="C68" i="121"/>
  <c r="D68" i="121"/>
  <c r="E68" i="121"/>
  <c r="F68" i="121"/>
  <c r="H68" i="121"/>
  <c r="I68" i="121"/>
  <c r="J68" i="121"/>
  <c r="T68" i="121"/>
  <c r="C69" i="121"/>
  <c r="D69" i="121"/>
  <c r="E69" i="121"/>
  <c r="F69" i="121"/>
  <c r="H69" i="121"/>
  <c r="I69" i="121"/>
  <c r="J69" i="121"/>
  <c r="C70" i="121"/>
  <c r="D70" i="121"/>
  <c r="E70" i="121"/>
  <c r="F70" i="121"/>
  <c r="H70" i="121"/>
  <c r="I70" i="121"/>
  <c r="J70" i="121"/>
  <c r="C71" i="121"/>
  <c r="D71" i="121"/>
  <c r="E71" i="121"/>
  <c r="F71" i="121"/>
  <c r="H71" i="121"/>
  <c r="I71" i="121"/>
  <c r="J71" i="121"/>
  <c r="C72" i="121"/>
  <c r="D72" i="121"/>
  <c r="E72" i="121"/>
  <c r="F72" i="121"/>
  <c r="H72" i="121"/>
  <c r="I72" i="121"/>
  <c r="J72" i="121"/>
  <c r="C73" i="121"/>
  <c r="D73" i="121"/>
  <c r="E73" i="121"/>
  <c r="F73" i="121"/>
  <c r="H73" i="121"/>
  <c r="I73" i="121"/>
  <c r="J73" i="121"/>
  <c r="C74" i="121"/>
  <c r="D74" i="121"/>
  <c r="E74" i="121"/>
  <c r="F74" i="121"/>
  <c r="H74" i="121"/>
  <c r="I74" i="121"/>
  <c r="J74" i="121"/>
  <c r="C75" i="121"/>
  <c r="D75" i="121"/>
  <c r="E75" i="121"/>
  <c r="F75" i="121"/>
  <c r="H75" i="121"/>
  <c r="I75" i="121"/>
  <c r="J75" i="121"/>
  <c r="C76" i="121"/>
  <c r="D76" i="121"/>
  <c r="E76" i="121"/>
  <c r="F76" i="121"/>
  <c r="H76" i="121"/>
  <c r="I76" i="121"/>
  <c r="J76" i="121"/>
  <c r="C77" i="121"/>
  <c r="D77" i="121"/>
  <c r="E77" i="121"/>
  <c r="F77" i="121"/>
  <c r="H77" i="121"/>
  <c r="I77" i="121"/>
  <c r="J77" i="121"/>
  <c r="C78" i="121"/>
  <c r="D78" i="121"/>
  <c r="E78" i="121"/>
  <c r="F78" i="121"/>
  <c r="H78" i="121"/>
  <c r="I78" i="121"/>
  <c r="J78" i="121"/>
  <c r="C79" i="121"/>
  <c r="D79" i="121"/>
  <c r="E79" i="121"/>
  <c r="F79" i="121"/>
  <c r="H79" i="121"/>
  <c r="I79" i="121"/>
  <c r="J79" i="121"/>
  <c r="C80" i="121"/>
  <c r="D80" i="121"/>
  <c r="E80" i="121"/>
  <c r="F80" i="121"/>
  <c r="H80" i="121"/>
  <c r="I80" i="121"/>
  <c r="J80" i="121"/>
  <c r="C81" i="121"/>
  <c r="D81" i="121"/>
  <c r="E81" i="121"/>
  <c r="F81" i="121"/>
  <c r="H81" i="121"/>
  <c r="I81" i="121"/>
  <c r="J81" i="121"/>
  <c r="C82" i="121"/>
  <c r="D82" i="121"/>
  <c r="E82" i="121"/>
  <c r="F82" i="121"/>
  <c r="H82" i="121"/>
  <c r="I82" i="121"/>
  <c r="J82" i="121"/>
  <c r="C83" i="121"/>
  <c r="D83" i="121"/>
  <c r="E83" i="121"/>
  <c r="F83" i="121"/>
  <c r="H83" i="121"/>
  <c r="I83" i="121"/>
  <c r="J83" i="121"/>
  <c r="C84" i="121"/>
  <c r="D84" i="121"/>
  <c r="E84" i="121"/>
  <c r="F84" i="121"/>
  <c r="H84" i="121"/>
  <c r="I84" i="121"/>
  <c r="J84" i="121"/>
  <c r="C85" i="121"/>
  <c r="D85" i="121"/>
  <c r="E85" i="121"/>
  <c r="F85" i="121"/>
  <c r="H85" i="121"/>
  <c r="I85" i="121"/>
  <c r="J85" i="121"/>
  <c r="C86" i="121"/>
  <c r="D86" i="121"/>
  <c r="E86" i="121"/>
  <c r="F86" i="121"/>
  <c r="H86" i="121"/>
  <c r="I86" i="121"/>
  <c r="J86" i="121"/>
  <c r="C87" i="121"/>
  <c r="D87" i="121"/>
  <c r="E87" i="121"/>
  <c r="F87" i="121"/>
  <c r="H87" i="121"/>
  <c r="I87" i="121"/>
  <c r="J87" i="121"/>
  <c r="C88" i="121"/>
  <c r="D88" i="121"/>
  <c r="E88" i="121"/>
  <c r="F88" i="121"/>
  <c r="H88" i="121"/>
  <c r="I88" i="121"/>
  <c r="J88" i="121"/>
  <c r="C89" i="121"/>
  <c r="D89" i="121"/>
  <c r="E89" i="121"/>
  <c r="F89" i="121"/>
  <c r="H89" i="121"/>
  <c r="I89" i="121"/>
  <c r="J89" i="121"/>
  <c r="C90" i="121"/>
  <c r="D90" i="121"/>
  <c r="E90" i="121"/>
  <c r="F90" i="121"/>
  <c r="H90" i="121"/>
  <c r="I90" i="121"/>
  <c r="J90" i="121"/>
  <c r="C91" i="121"/>
  <c r="D91" i="121"/>
  <c r="E91" i="121"/>
  <c r="F91" i="121"/>
  <c r="H91" i="121"/>
  <c r="I91" i="121"/>
  <c r="J91" i="121"/>
  <c r="C92" i="121"/>
  <c r="D92" i="121"/>
  <c r="E92" i="121"/>
  <c r="F92" i="121"/>
  <c r="H92" i="121"/>
  <c r="I92" i="121"/>
  <c r="J92" i="121"/>
  <c r="C93" i="121"/>
  <c r="D93" i="121"/>
  <c r="E93" i="121"/>
  <c r="F93" i="121"/>
  <c r="H93" i="121"/>
  <c r="I93" i="121"/>
  <c r="J93" i="121"/>
  <c r="C94" i="121"/>
  <c r="D94" i="121"/>
  <c r="E94" i="121"/>
  <c r="F94" i="121"/>
  <c r="H94" i="121"/>
  <c r="I94" i="121"/>
  <c r="J94" i="121"/>
  <c r="C95" i="121"/>
  <c r="D95" i="121"/>
  <c r="E95" i="121"/>
  <c r="F95" i="121"/>
  <c r="H95" i="121"/>
  <c r="I95" i="121"/>
  <c r="J95" i="121"/>
  <c r="C96" i="121"/>
  <c r="D96" i="121"/>
  <c r="E96" i="121"/>
  <c r="F96" i="121"/>
  <c r="H96" i="121"/>
  <c r="I96" i="121"/>
  <c r="J96" i="121"/>
  <c r="C97" i="121"/>
  <c r="D97" i="121"/>
  <c r="E97" i="121"/>
  <c r="F97" i="121"/>
  <c r="H97" i="121"/>
  <c r="I97" i="121"/>
  <c r="J97" i="121"/>
  <c r="C98" i="121"/>
  <c r="D98" i="121"/>
  <c r="E98" i="121"/>
  <c r="F98" i="121"/>
  <c r="H98" i="121"/>
  <c r="I98" i="121"/>
  <c r="J98" i="121"/>
  <c r="C99" i="121"/>
  <c r="D99" i="121"/>
  <c r="E99" i="121"/>
  <c r="F99" i="121"/>
  <c r="H99" i="121"/>
  <c r="I99" i="121"/>
  <c r="J99" i="121"/>
  <c r="C100" i="121"/>
  <c r="D100" i="121"/>
  <c r="E100" i="121"/>
  <c r="F100" i="121"/>
  <c r="H100" i="121"/>
  <c r="I100" i="121"/>
  <c r="J100" i="121"/>
  <c r="C101" i="121"/>
  <c r="D101" i="121"/>
  <c r="E101" i="121"/>
  <c r="F101" i="121"/>
  <c r="H101" i="121"/>
  <c r="I101" i="121"/>
  <c r="J101" i="121"/>
  <c r="C102" i="121"/>
  <c r="D102" i="121"/>
  <c r="E102" i="121"/>
  <c r="F102" i="121"/>
  <c r="H102" i="121"/>
  <c r="I102" i="121"/>
  <c r="J102" i="121"/>
  <c r="C103" i="121"/>
  <c r="D103" i="121"/>
  <c r="E103" i="121"/>
  <c r="F103" i="121"/>
  <c r="H103" i="121"/>
  <c r="I103" i="121"/>
  <c r="J103" i="121"/>
  <c r="C104" i="121"/>
  <c r="D104" i="121"/>
  <c r="E104" i="121"/>
  <c r="F104" i="121"/>
  <c r="H104" i="121"/>
  <c r="I104" i="121"/>
  <c r="J104" i="121"/>
  <c r="C105" i="121"/>
  <c r="D105" i="121"/>
  <c r="E105" i="121"/>
  <c r="F105" i="121"/>
  <c r="H105" i="121"/>
  <c r="I105" i="121"/>
  <c r="J105" i="121"/>
  <c r="C106" i="121"/>
  <c r="D106" i="121"/>
  <c r="E106" i="121"/>
  <c r="F106" i="121"/>
  <c r="H106" i="121"/>
  <c r="I106" i="121"/>
  <c r="J106" i="121"/>
  <c r="C107" i="121"/>
  <c r="D107" i="121"/>
  <c r="E107" i="121"/>
  <c r="F107" i="121"/>
  <c r="H107" i="121"/>
  <c r="I107" i="121"/>
  <c r="J107" i="121"/>
  <c r="C108" i="121"/>
  <c r="D108" i="121"/>
  <c r="E108" i="121"/>
  <c r="F108" i="121"/>
  <c r="H108" i="121"/>
  <c r="I108" i="121"/>
  <c r="J108" i="121"/>
  <c r="C109" i="121"/>
  <c r="D109" i="121"/>
  <c r="E109" i="121"/>
  <c r="F109" i="121"/>
  <c r="H109" i="121"/>
  <c r="I109" i="121"/>
  <c r="J109" i="121"/>
  <c r="C110" i="121"/>
  <c r="D110" i="121"/>
  <c r="E110" i="121"/>
  <c r="F110" i="121"/>
  <c r="H110" i="121"/>
  <c r="I110" i="121"/>
  <c r="J110" i="121"/>
  <c r="C111" i="121"/>
  <c r="D111" i="121"/>
  <c r="E111" i="121"/>
  <c r="F111" i="121"/>
  <c r="H111" i="121"/>
  <c r="I111" i="121"/>
  <c r="J111" i="121"/>
  <c r="C112" i="121"/>
  <c r="D112" i="121"/>
  <c r="E112" i="121"/>
  <c r="F112" i="121"/>
  <c r="H112" i="121"/>
  <c r="I112" i="121"/>
  <c r="J112" i="121"/>
  <c r="C113" i="121"/>
  <c r="D113" i="121"/>
  <c r="E113" i="121"/>
  <c r="F113" i="121"/>
  <c r="H113" i="121"/>
  <c r="I113" i="121"/>
  <c r="J113" i="121"/>
  <c r="C114" i="121"/>
  <c r="D114" i="121"/>
  <c r="E114" i="121"/>
  <c r="F114" i="121"/>
  <c r="H114" i="121"/>
  <c r="I114" i="121"/>
  <c r="J114" i="121"/>
  <c r="C115" i="121"/>
  <c r="D115" i="121"/>
  <c r="E115" i="121"/>
  <c r="F115" i="121"/>
  <c r="H115" i="121"/>
  <c r="I115" i="121"/>
  <c r="J115" i="121"/>
  <c r="C116" i="121"/>
  <c r="D116" i="121"/>
  <c r="E116" i="121"/>
  <c r="F116" i="121"/>
  <c r="H116" i="121"/>
  <c r="I116" i="121"/>
  <c r="J116" i="121"/>
  <c r="C117" i="121"/>
  <c r="D117" i="121"/>
  <c r="E117" i="121"/>
  <c r="F117" i="121"/>
  <c r="H117" i="121"/>
  <c r="I117" i="121"/>
  <c r="J117" i="121"/>
  <c r="C118" i="121"/>
  <c r="D118" i="121"/>
  <c r="E118" i="121"/>
  <c r="F118" i="121"/>
  <c r="H118" i="121"/>
  <c r="I118" i="121"/>
  <c r="J118" i="121"/>
  <c r="C119" i="121"/>
  <c r="D119" i="121"/>
  <c r="E119" i="121"/>
  <c r="F119" i="121"/>
  <c r="H119" i="121"/>
  <c r="I119" i="121"/>
  <c r="J119" i="121"/>
  <c r="C120" i="121"/>
  <c r="D120" i="121"/>
  <c r="E120" i="121"/>
  <c r="F120" i="121"/>
  <c r="H120" i="121"/>
  <c r="I120" i="121"/>
  <c r="J120" i="121"/>
  <c r="C121" i="121"/>
  <c r="D121" i="121"/>
  <c r="E121" i="121"/>
  <c r="F121" i="121"/>
  <c r="H121" i="121"/>
  <c r="I121" i="121"/>
  <c r="J121" i="121"/>
  <c r="C122" i="121"/>
  <c r="D122" i="121"/>
  <c r="E122" i="121"/>
  <c r="F122" i="121"/>
  <c r="H122" i="121"/>
  <c r="I122" i="121"/>
  <c r="J122" i="121"/>
  <c r="C123" i="121"/>
  <c r="D123" i="121"/>
  <c r="E123" i="121"/>
  <c r="F123" i="121"/>
  <c r="H123" i="121"/>
  <c r="I123" i="121"/>
  <c r="J123" i="121"/>
  <c r="C124" i="121"/>
  <c r="D124" i="121"/>
  <c r="E124" i="121"/>
  <c r="F124" i="121"/>
  <c r="H124" i="121"/>
  <c r="I124" i="121"/>
  <c r="J124" i="121"/>
  <c r="C125" i="121"/>
  <c r="D125" i="121"/>
  <c r="E125" i="121"/>
  <c r="F125" i="121"/>
  <c r="H125" i="121"/>
  <c r="I125" i="121"/>
  <c r="J125" i="121"/>
  <c r="C126" i="121"/>
  <c r="D126" i="121"/>
  <c r="E126" i="121"/>
  <c r="F126" i="121"/>
  <c r="H126" i="121"/>
  <c r="I126" i="121"/>
  <c r="J126" i="121"/>
  <c r="C127" i="121"/>
  <c r="D127" i="121"/>
  <c r="E127" i="121"/>
  <c r="F127" i="121"/>
  <c r="H127" i="121"/>
  <c r="I127" i="121"/>
  <c r="J127" i="121"/>
  <c r="C128" i="121"/>
  <c r="D128" i="121"/>
  <c r="E128" i="121"/>
  <c r="F128" i="121"/>
  <c r="H128" i="121"/>
  <c r="I128" i="121"/>
  <c r="J128" i="121"/>
  <c r="C129" i="121"/>
  <c r="D129" i="121"/>
  <c r="E129" i="121"/>
  <c r="F129" i="121"/>
  <c r="H129" i="121"/>
  <c r="I129" i="121"/>
  <c r="J129" i="121"/>
  <c r="C130" i="121"/>
  <c r="D130" i="121"/>
  <c r="E130" i="121"/>
  <c r="F130" i="121"/>
  <c r="H130" i="121"/>
  <c r="I130" i="121"/>
  <c r="J130" i="121"/>
  <c r="C131" i="121"/>
  <c r="D131" i="121"/>
  <c r="E131" i="121"/>
  <c r="F131" i="121"/>
  <c r="H131" i="121"/>
  <c r="I131" i="121"/>
  <c r="J131" i="121"/>
  <c r="C132" i="121"/>
  <c r="D132" i="121"/>
  <c r="E132" i="121"/>
  <c r="F132" i="121"/>
  <c r="H132" i="121"/>
  <c r="I132" i="121"/>
  <c r="J132" i="121"/>
  <c r="C133" i="121"/>
  <c r="D133" i="121"/>
  <c r="E133" i="121"/>
  <c r="F133" i="121"/>
  <c r="H133" i="121"/>
  <c r="I133" i="121"/>
  <c r="J133" i="121"/>
  <c r="C134" i="121"/>
  <c r="D134" i="121"/>
  <c r="E134" i="121"/>
  <c r="F134" i="121"/>
  <c r="H134" i="121"/>
  <c r="I134" i="121"/>
  <c r="J134" i="121"/>
  <c r="C135" i="121"/>
  <c r="D135" i="121"/>
  <c r="E135" i="121"/>
  <c r="F135" i="121"/>
  <c r="H135" i="121"/>
  <c r="I135" i="121"/>
  <c r="J135" i="121"/>
  <c r="C136" i="121"/>
  <c r="D136" i="121"/>
  <c r="E136" i="121"/>
  <c r="F136" i="121"/>
  <c r="H136" i="121"/>
  <c r="I136" i="121"/>
  <c r="J136" i="121"/>
  <c r="C137" i="121"/>
  <c r="D137" i="121"/>
  <c r="E137" i="121"/>
  <c r="F137" i="121"/>
  <c r="H137" i="121"/>
  <c r="I137" i="121"/>
  <c r="J137" i="121"/>
  <c r="C138" i="121"/>
  <c r="D138" i="121"/>
  <c r="E138" i="121"/>
  <c r="F138" i="121"/>
  <c r="H138" i="121"/>
  <c r="I138" i="121"/>
  <c r="J138" i="121"/>
  <c r="C139" i="121"/>
  <c r="D139" i="121"/>
  <c r="E139" i="121"/>
  <c r="F139" i="121"/>
  <c r="H139" i="121"/>
  <c r="I139" i="121"/>
  <c r="J139" i="121"/>
  <c r="C140" i="121"/>
  <c r="D140" i="121"/>
  <c r="E140" i="121"/>
  <c r="F140" i="121"/>
  <c r="H140" i="121"/>
  <c r="I140" i="121"/>
  <c r="J140" i="121"/>
  <c r="C141" i="121"/>
  <c r="D141" i="121"/>
  <c r="E141" i="121"/>
  <c r="F141" i="121"/>
  <c r="H141" i="121"/>
  <c r="I141" i="121"/>
  <c r="J141" i="121"/>
  <c r="C142" i="121"/>
  <c r="D142" i="121"/>
  <c r="E142" i="121"/>
  <c r="F142" i="121"/>
  <c r="H142" i="121"/>
  <c r="I142" i="121"/>
  <c r="J142" i="121"/>
  <c r="C143" i="121"/>
  <c r="D143" i="121"/>
  <c r="E143" i="121"/>
  <c r="F143" i="121"/>
  <c r="H143" i="121"/>
  <c r="I143" i="121"/>
  <c r="J143" i="121"/>
  <c r="C144" i="121"/>
  <c r="D144" i="121"/>
  <c r="E144" i="121"/>
  <c r="F144" i="121"/>
  <c r="H144" i="121"/>
  <c r="I144" i="121"/>
  <c r="J144" i="121"/>
  <c r="C145" i="121"/>
  <c r="D145" i="121"/>
  <c r="E145" i="121"/>
  <c r="F145" i="121"/>
  <c r="H145" i="121"/>
  <c r="I145" i="121"/>
  <c r="J145" i="121"/>
  <c r="C146" i="121"/>
  <c r="D146" i="121"/>
  <c r="E146" i="121"/>
  <c r="F146" i="121"/>
  <c r="H146" i="121"/>
  <c r="I146" i="121"/>
  <c r="J146" i="121"/>
  <c r="C147" i="121"/>
  <c r="D147" i="121"/>
  <c r="E147" i="121"/>
  <c r="F147" i="121"/>
  <c r="H147" i="121"/>
  <c r="I147" i="121"/>
  <c r="J147" i="121"/>
  <c r="C148" i="121"/>
  <c r="D148" i="121"/>
  <c r="E148" i="121"/>
  <c r="F148" i="121"/>
  <c r="H148" i="121"/>
  <c r="I148" i="121"/>
  <c r="J148" i="121"/>
  <c r="C149" i="121"/>
  <c r="D149" i="121"/>
  <c r="E149" i="121"/>
  <c r="F149" i="121"/>
  <c r="H149" i="121"/>
  <c r="I149" i="121"/>
  <c r="J149" i="121"/>
  <c r="C150" i="121"/>
  <c r="D150" i="121"/>
  <c r="E150" i="121"/>
  <c r="F150" i="121"/>
  <c r="H150" i="121"/>
  <c r="I150" i="121"/>
  <c r="J150" i="121"/>
  <c r="C151" i="121"/>
  <c r="D151" i="121"/>
  <c r="E151" i="121"/>
  <c r="F151" i="121"/>
  <c r="H151" i="121"/>
  <c r="I151" i="121"/>
  <c r="J151" i="121"/>
  <c r="C152" i="121"/>
  <c r="D152" i="121"/>
  <c r="E152" i="121"/>
  <c r="F152" i="121"/>
  <c r="H152" i="121"/>
  <c r="I152" i="121"/>
  <c r="J152" i="121"/>
  <c r="C153" i="121"/>
  <c r="D153" i="121"/>
  <c r="E153" i="121"/>
  <c r="F153" i="121"/>
  <c r="H153" i="121"/>
  <c r="I153" i="121"/>
  <c r="J153" i="121"/>
  <c r="C154" i="121"/>
  <c r="D154" i="121"/>
  <c r="E154" i="121"/>
  <c r="F154" i="121"/>
  <c r="H154" i="121"/>
  <c r="I154" i="121"/>
  <c r="J154" i="121"/>
  <c r="C155" i="121"/>
  <c r="D155" i="121"/>
  <c r="E155" i="121"/>
  <c r="F155" i="121"/>
  <c r="H155" i="121"/>
  <c r="I155" i="121"/>
  <c r="J155" i="121"/>
  <c r="C156" i="121"/>
  <c r="D156" i="121"/>
  <c r="E156" i="121"/>
  <c r="F156" i="121"/>
  <c r="H156" i="121"/>
  <c r="I156" i="121"/>
  <c r="J156" i="121"/>
  <c r="C157" i="121"/>
  <c r="D157" i="121"/>
  <c r="E157" i="121"/>
  <c r="F157" i="121"/>
  <c r="H157" i="121"/>
  <c r="I157" i="121"/>
  <c r="J157" i="121"/>
  <c r="C158" i="121"/>
  <c r="D158" i="121"/>
  <c r="E158" i="121"/>
  <c r="F158" i="121"/>
  <c r="H158" i="121"/>
  <c r="I158" i="121"/>
  <c r="J158" i="121"/>
  <c r="C159" i="121"/>
  <c r="D159" i="121"/>
  <c r="E159" i="121"/>
  <c r="F159" i="121"/>
  <c r="H159" i="121"/>
  <c r="I159" i="121"/>
  <c r="J159" i="121"/>
  <c r="C160" i="121"/>
  <c r="D160" i="121"/>
  <c r="E160" i="121"/>
  <c r="F160" i="121"/>
  <c r="H160" i="121"/>
  <c r="I160" i="121"/>
  <c r="J160" i="121"/>
  <c r="C161" i="121"/>
  <c r="D161" i="121"/>
  <c r="E161" i="121"/>
  <c r="F161" i="121"/>
  <c r="H161" i="121"/>
  <c r="I161" i="121"/>
  <c r="J161" i="121"/>
  <c r="C162" i="121"/>
  <c r="D162" i="121"/>
  <c r="E162" i="121"/>
  <c r="F162" i="121"/>
  <c r="H162" i="121"/>
  <c r="I162" i="121"/>
  <c r="J162" i="121"/>
  <c r="C163" i="121"/>
  <c r="D163" i="121"/>
  <c r="E163" i="121"/>
  <c r="F163" i="121"/>
  <c r="H163" i="121"/>
  <c r="I163" i="121"/>
  <c r="J163" i="121"/>
  <c r="C164" i="121"/>
  <c r="D164" i="121"/>
  <c r="E164" i="121"/>
  <c r="F164" i="121"/>
  <c r="H164" i="121"/>
  <c r="I164" i="121"/>
  <c r="J164" i="121"/>
  <c r="C165" i="121"/>
  <c r="D165" i="121"/>
  <c r="E165" i="121"/>
  <c r="F165" i="121"/>
  <c r="H165" i="121"/>
  <c r="I165" i="121"/>
  <c r="J165" i="121"/>
  <c r="C166" i="121"/>
  <c r="D166" i="121"/>
  <c r="E166" i="121"/>
  <c r="F166" i="121"/>
  <c r="H166" i="121"/>
  <c r="I166" i="121"/>
  <c r="J166" i="121"/>
  <c r="C167" i="121"/>
  <c r="D167" i="121"/>
  <c r="E167" i="121"/>
  <c r="F167" i="121"/>
  <c r="H167" i="121"/>
  <c r="I167" i="121"/>
  <c r="J167" i="121"/>
  <c r="C168" i="121"/>
  <c r="D168" i="121"/>
  <c r="E168" i="121"/>
  <c r="F168" i="121"/>
  <c r="H168" i="121"/>
  <c r="I168" i="121"/>
  <c r="J168" i="121"/>
  <c r="C169" i="121"/>
  <c r="D169" i="121"/>
  <c r="E169" i="121"/>
  <c r="F169" i="121"/>
  <c r="H169" i="121"/>
  <c r="I169" i="121"/>
  <c r="J169" i="121"/>
  <c r="C170" i="121"/>
  <c r="D170" i="121"/>
  <c r="E170" i="121"/>
  <c r="F170" i="121"/>
  <c r="H170" i="121"/>
  <c r="I170" i="121"/>
  <c r="J170" i="121"/>
  <c r="C171" i="121"/>
  <c r="D171" i="121"/>
  <c r="E171" i="121"/>
  <c r="F171" i="121"/>
  <c r="H171" i="121"/>
  <c r="I171" i="121"/>
  <c r="J171" i="121"/>
  <c r="C172" i="121"/>
  <c r="D172" i="121"/>
  <c r="E172" i="121"/>
  <c r="F172" i="121"/>
  <c r="H172" i="121"/>
  <c r="I172" i="121"/>
  <c r="J172" i="121"/>
  <c r="C173" i="121"/>
  <c r="D173" i="121"/>
  <c r="E173" i="121"/>
  <c r="F173" i="121"/>
  <c r="H173" i="121"/>
  <c r="I173" i="121"/>
  <c r="J173" i="121"/>
  <c r="C174" i="121"/>
  <c r="D174" i="121"/>
  <c r="E174" i="121"/>
  <c r="F174" i="121"/>
  <c r="H174" i="121"/>
  <c r="I174" i="121"/>
  <c r="J174" i="121"/>
  <c r="C175" i="121"/>
  <c r="D175" i="121"/>
  <c r="E175" i="121"/>
  <c r="F175" i="121"/>
  <c r="H175" i="121"/>
  <c r="I175" i="121"/>
  <c r="J175" i="121"/>
  <c r="C176" i="121"/>
  <c r="D176" i="121"/>
  <c r="E176" i="121"/>
  <c r="F176" i="121"/>
  <c r="H176" i="121"/>
  <c r="I176" i="121"/>
  <c r="J176" i="121"/>
  <c r="C177" i="121"/>
  <c r="D177" i="121"/>
  <c r="E177" i="121"/>
  <c r="F177" i="121"/>
  <c r="H177" i="121"/>
  <c r="I177" i="121"/>
  <c r="J177" i="121"/>
  <c r="C178" i="121"/>
  <c r="D178" i="121"/>
  <c r="E178" i="121"/>
  <c r="F178" i="121"/>
  <c r="H178" i="121"/>
  <c r="I178" i="121"/>
  <c r="J178" i="121"/>
  <c r="C179" i="121"/>
  <c r="D179" i="121"/>
  <c r="E179" i="121"/>
  <c r="F179" i="121"/>
  <c r="H179" i="121"/>
  <c r="I179" i="121"/>
  <c r="J179" i="121"/>
  <c r="C180" i="121"/>
  <c r="D180" i="121"/>
  <c r="E180" i="121"/>
  <c r="F180" i="121"/>
  <c r="H180" i="121"/>
  <c r="I180" i="121"/>
  <c r="J180" i="121"/>
  <c r="C181" i="121"/>
  <c r="D181" i="121"/>
  <c r="E181" i="121"/>
  <c r="F181" i="121"/>
  <c r="H181" i="121"/>
  <c r="I181" i="121"/>
  <c r="J181" i="121"/>
  <c r="C182" i="121"/>
  <c r="D182" i="121"/>
  <c r="E182" i="121"/>
  <c r="F182" i="121"/>
  <c r="H182" i="121"/>
  <c r="I182" i="121"/>
  <c r="J182" i="121"/>
  <c r="C183" i="121"/>
  <c r="D183" i="121"/>
  <c r="E183" i="121"/>
  <c r="F183" i="121"/>
  <c r="H183" i="121"/>
  <c r="I183" i="121"/>
  <c r="J183" i="121"/>
  <c r="C184" i="121"/>
  <c r="D184" i="121"/>
  <c r="E184" i="121"/>
  <c r="F184" i="121"/>
  <c r="H184" i="121"/>
  <c r="I184" i="121"/>
  <c r="J184" i="121"/>
  <c r="C185" i="121"/>
  <c r="D185" i="121"/>
  <c r="E185" i="121"/>
  <c r="F185" i="121"/>
  <c r="H185" i="121"/>
  <c r="I185" i="121"/>
  <c r="J185" i="121"/>
  <c r="C186" i="121"/>
  <c r="D186" i="121"/>
  <c r="E186" i="121"/>
  <c r="F186" i="121"/>
  <c r="H186" i="121"/>
  <c r="I186" i="121"/>
  <c r="J186" i="121"/>
  <c r="C187" i="121"/>
  <c r="D187" i="121"/>
  <c r="E187" i="121"/>
  <c r="F187" i="121"/>
  <c r="H187" i="121"/>
  <c r="I187" i="121"/>
  <c r="J187" i="121"/>
  <c r="C188" i="121"/>
  <c r="D188" i="121"/>
  <c r="E188" i="121"/>
  <c r="F188" i="121"/>
  <c r="H188" i="121"/>
  <c r="I188" i="121"/>
  <c r="J188" i="121"/>
  <c r="C189" i="121"/>
  <c r="D189" i="121"/>
  <c r="E189" i="121"/>
  <c r="F189" i="121"/>
  <c r="H189" i="121"/>
  <c r="I189" i="121"/>
  <c r="J189" i="121"/>
  <c r="C190" i="121"/>
  <c r="D190" i="121"/>
  <c r="E190" i="121"/>
  <c r="F190" i="121"/>
  <c r="H190" i="121"/>
  <c r="I190" i="121"/>
  <c r="J190" i="121"/>
  <c r="C191" i="121"/>
  <c r="D191" i="121"/>
  <c r="E191" i="121"/>
  <c r="F191" i="121"/>
  <c r="H191" i="121"/>
  <c r="I191" i="121"/>
  <c r="J191" i="121"/>
  <c r="C192" i="121"/>
  <c r="D192" i="121"/>
  <c r="E192" i="121"/>
  <c r="F192" i="121"/>
  <c r="H192" i="121"/>
  <c r="I192" i="121"/>
  <c r="J192" i="121"/>
  <c r="C193" i="121"/>
  <c r="D193" i="121"/>
  <c r="E193" i="121"/>
  <c r="F193" i="121"/>
  <c r="H193" i="121"/>
  <c r="I193" i="121"/>
  <c r="J193" i="121"/>
  <c r="C194" i="121"/>
  <c r="D194" i="121"/>
  <c r="E194" i="121"/>
  <c r="F194" i="121"/>
  <c r="H194" i="121"/>
  <c r="I194" i="121"/>
  <c r="J194" i="121"/>
  <c r="C195" i="121"/>
  <c r="D195" i="121"/>
  <c r="E195" i="121"/>
  <c r="F195" i="121"/>
  <c r="H195" i="121"/>
  <c r="I195" i="121"/>
  <c r="J195" i="121"/>
  <c r="C196" i="121"/>
  <c r="D196" i="121"/>
  <c r="E196" i="121"/>
  <c r="F196" i="121"/>
  <c r="H196" i="121"/>
  <c r="I196" i="121"/>
  <c r="J196" i="121"/>
  <c r="C197" i="121"/>
  <c r="D197" i="121"/>
  <c r="E197" i="121"/>
  <c r="F197" i="121"/>
  <c r="H197" i="121"/>
  <c r="I197" i="121"/>
  <c r="J197" i="121"/>
  <c r="C198" i="121"/>
  <c r="D198" i="121"/>
  <c r="E198" i="121"/>
  <c r="F198" i="121"/>
  <c r="H198" i="121"/>
  <c r="I198" i="121"/>
  <c r="J198" i="121"/>
  <c r="C199" i="121"/>
  <c r="D199" i="121"/>
  <c r="E199" i="121"/>
  <c r="F199" i="121"/>
  <c r="H199" i="121"/>
  <c r="I199" i="121"/>
  <c r="J199" i="121"/>
  <c r="C200" i="121"/>
  <c r="D200" i="121"/>
  <c r="E200" i="121"/>
  <c r="F200" i="121"/>
  <c r="H200" i="121"/>
  <c r="I200" i="121"/>
  <c r="J200" i="121"/>
  <c r="C201" i="121"/>
  <c r="D201" i="121"/>
  <c r="E201" i="121"/>
  <c r="F201" i="121"/>
  <c r="H201" i="121"/>
  <c r="I201" i="121"/>
  <c r="J201" i="121"/>
  <c r="C202" i="121"/>
  <c r="D202" i="121"/>
  <c r="E202" i="121"/>
  <c r="F202" i="121"/>
  <c r="H202" i="121"/>
  <c r="I202" i="121"/>
  <c r="J202" i="121"/>
  <c r="C203" i="121"/>
  <c r="D203" i="121"/>
  <c r="E203" i="121"/>
  <c r="F203" i="121"/>
  <c r="H203" i="121"/>
  <c r="I203" i="121"/>
  <c r="J203" i="121"/>
  <c r="C204" i="121"/>
  <c r="D204" i="121"/>
  <c r="E204" i="121"/>
  <c r="F204" i="121"/>
  <c r="H204" i="121"/>
  <c r="I204" i="121"/>
  <c r="J204" i="121"/>
  <c r="C205" i="121"/>
  <c r="D205" i="121"/>
  <c r="E205" i="121"/>
  <c r="F205" i="121"/>
  <c r="H205" i="121"/>
  <c r="I205" i="121"/>
  <c r="J205" i="121"/>
  <c r="C206" i="121"/>
  <c r="D206" i="121"/>
  <c r="E206" i="121"/>
  <c r="F206" i="121"/>
  <c r="H206" i="121"/>
  <c r="I206" i="121"/>
  <c r="J206" i="121"/>
  <c r="C207" i="121"/>
  <c r="D207" i="121"/>
  <c r="E207" i="121"/>
  <c r="F207" i="121"/>
  <c r="H207" i="121"/>
  <c r="I207" i="121"/>
  <c r="J207" i="121"/>
  <c r="C208" i="121"/>
  <c r="D208" i="121"/>
  <c r="E208" i="121"/>
  <c r="F208" i="121"/>
  <c r="H208" i="121"/>
  <c r="I208" i="121"/>
  <c r="J208" i="121"/>
  <c r="C209" i="121"/>
  <c r="D209" i="121"/>
  <c r="E209" i="121"/>
  <c r="F209" i="121"/>
  <c r="H209" i="121"/>
  <c r="I209" i="121"/>
  <c r="J209" i="121"/>
  <c r="C210" i="121"/>
  <c r="D210" i="121"/>
  <c r="E210" i="121"/>
  <c r="F210" i="121"/>
  <c r="H210" i="121"/>
  <c r="I210" i="121"/>
  <c r="J210" i="121"/>
  <c r="C211" i="121"/>
  <c r="D211" i="121"/>
  <c r="E211" i="121"/>
  <c r="F211" i="121"/>
  <c r="H211" i="121"/>
  <c r="I211" i="121"/>
  <c r="J211" i="121"/>
  <c r="C212" i="121"/>
  <c r="D212" i="121"/>
  <c r="E212" i="121"/>
  <c r="F212" i="121"/>
  <c r="H212" i="121"/>
  <c r="I212" i="121"/>
  <c r="J212" i="121"/>
  <c r="C213" i="121"/>
  <c r="D213" i="121"/>
  <c r="E213" i="121"/>
  <c r="F213" i="121"/>
  <c r="H213" i="121"/>
  <c r="I213" i="121"/>
  <c r="J213" i="121"/>
  <c r="C214" i="121"/>
  <c r="D214" i="121"/>
  <c r="E214" i="121"/>
  <c r="F214" i="121"/>
  <c r="H214" i="121"/>
  <c r="I214" i="121"/>
  <c r="J214" i="121"/>
  <c r="C215" i="121"/>
  <c r="D215" i="121"/>
  <c r="E215" i="121"/>
  <c r="F215" i="121"/>
  <c r="H215" i="121"/>
  <c r="I215" i="121"/>
  <c r="J215" i="121"/>
  <c r="C216" i="121"/>
  <c r="D216" i="121"/>
  <c r="E216" i="121"/>
  <c r="F216" i="121"/>
  <c r="H216" i="121"/>
  <c r="I216" i="121"/>
  <c r="J216" i="121"/>
  <c r="C217" i="121"/>
  <c r="D217" i="121"/>
  <c r="E217" i="121"/>
  <c r="F217" i="121"/>
  <c r="H217" i="121"/>
  <c r="I217" i="121"/>
  <c r="J217" i="121"/>
  <c r="C218" i="121"/>
  <c r="D218" i="121"/>
  <c r="E218" i="121"/>
  <c r="F218" i="121"/>
  <c r="H218" i="121"/>
  <c r="I218" i="121"/>
  <c r="J218" i="121"/>
  <c r="C219" i="121"/>
  <c r="D219" i="121"/>
  <c r="E219" i="121"/>
  <c r="F219" i="121"/>
  <c r="H219" i="121"/>
  <c r="I219" i="121"/>
  <c r="J219" i="121"/>
  <c r="C220" i="121"/>
  <c r="D220" i="121"/>
  <c r="E220" i="121"/>
  <c r="F220" i="121"/>
  <c r="H220" i="121"/>
  <c r="I220" i="121"/>
  <c r="J220" i="121"/>
  <c r="C221" i="121"/>
  <c r="D221" i="121"/>
  <c r="E221" i="121"/>
  <c r="F221" i="121"/>
  <c r="H221" i="121"/>
  <c r="I221" i="121"/>
  <c r="J221" i="121"/>
  <c r="C222" i="121"/>
  <c r="D222" i="121"/>
  <c r="E222" i="121"/>
  <c r="F222" i="121"/>
  <c r="H222" i="121"/>
  <c r="I222" i="121"/>
  <c r="J222" i="121"/>
  <c r="C223" i="121"/>
  <c r="D223" i="121"/>
  <c r="E223" i="121"/>
  <c r="F223" i="121"/>
  <c r="H223" i="121"/>
  <c r="I223" i="121"/>
  <c r="J223" i="121"/>
  <c r="C224" i="121"/>
  <c r="D224" i="121"/>
  <c r="E224" i="121"/>
  <c r="F224" i="121"/>
  <c r="H224" i="121"/>
  <c r="I224" i="121"/>
  <c r="J224" i="121"/>
  <c r="C225" i="121"/>
  <c r="D225" i="121"/>
  <c r="E225" i="121"/>
  <c r="F225" i="121"/>
  <c r="H225" i="121"/>
  <c r="I225" i="121"/>
  <c r="J225" i="121"/>
  <c r="C226" i="121"/>
  <c r="D226" i="121"/>
  <c r="E226" i="121"/>
  <c r="F226" i="121"/>
  <c r="H226" i="121"/>
  <c r="I226" i="121"/>
  <c r="J226" i="121"/>
  <c r="C227" i="121"/>
  <c r="D227" i="121"/>
  <c r="E227" i="121"/>
  <c r="F227" i="121"/>
  <c r="H227" i="121"/>
  <c r="I227" i="121"/>
  <c r="J227" i="121"/>
  <c r="C228" i="121"/>
  <c r="D228" i="121"/>
  <c r="E228" i="121"/>
  <c r="F228" i="121"/>
  <c r="H228" i="121"/>
  <c r="I228" i="121"/>
  <c r="J228" i="121"/>
  <c r="C229" i="121"/>
  <c r="D229" i="121"/>
  <c r="E229" i="121"/>
  <c r="F229" i="121"/>
  <c r="H229" i="121"/>
  <c r="I229" i="121"/>
  <c r="J229" i="121"/>
  <c r="C230" i="121"/>
  <c r="D230" i="121"/>
  <c r="E230" i="121"/>
  <c r="F230" i="121"/>
  <c r="H230" i="121"/>
  <c r="I230" i="121"/>
  <c r="J230" i="121"/>
  <c r="C231" i="121"/>
  <c r="D231" i="121"/>
  <c r="E231" i="121"/>
  <c r="F231" i="121"/>
  <c r="H231" i="121"/>
  <c r="I231" i="121"/>
  <c r="J231" i="121"/>
  <c r="C232" i="121"/>
  <c r="D232" i="121"/>
  <c r="E232" i="121"/>
  <c r="F232" i="121"/>
  <c r="H232" i="121"/>
  <c r="I232" i="121"/>
  <c r="J232" i="121"/>
  <c r="C233" i="121"/>
  <c r="D233" i="121"/>
  <c r="E233" i="121"/>
  <c r="F233" i="121"/>
  <c r="H233" i="121"/>
  <c r="I233" i="121"/>
  <c r="J233" i="121"/>
  <c r="C234" i="121"/>
  <c r="D234" i="121"/>
  <c r="E234" i="121"/>
  <c r="F234" i="121"/>
  <c r="H234" i="121"/>
  <c r="I234" i="121"/>
  <c r="J234" i="121"/>
  <c r="C235" i="121"/>
  <c r="D235" i="121"/>
  <c r="E235" i="121"/>
  <c r="F235" i="121"/>
  <c r="H235" i="121"/>
  <c r="I235" i="121"/>
  <c r="J235" i="121"/>
  <c r="C236" i="121"/>
  <c r="D236" i="121"/>
  <c r="E236" i="121"/>
  <c r="F236" i="121"/>
  <c r="H236" i="121"/>
  <c r="I236" i="121"/>
  <c r="J236" i="121"/>
  <c r="C237" i="121"/>
  <c r="D237" i="121"/>
  <c r="E237" i="121"/>
  <c r="F237" i="121"/>
  <c r="H237" i="121"/>
  <c r="I237" i="121"/>
  <c r="J237" i="121"/>
  <c r="C238" i="121"/>
  <c r="D238" i="121"/>
  <c r="E238" i="121"/>
  <c r="F238" i="121"/>
  <c r="H238" i="121"/>
  <c r="I238" i="121"/>
  <c r="J238" i="121"/>
  <c r="C239" i="121"/>
  <c r="D239" i="121"/>
  <c r="E239" i="121"/>
  <c r="F239" i="121"/>
  <c r="H239" i="121"/>
  <c r="I239" i="121"/>
  <c r="J239" i="121"/>
  <c r="C240" i="121"/>
  <c r="D240" i="121"/>
  <c r="E240" i="121"/>
  <c r="F240" i="121"/>
  <c r="H240" i="121"/>
  <c r="I240" i="121"/>
  <c r="J240" i="121"/>
  <c r="C241" i="121"/>
  <c r="D241" i="121"/>
  <c r="E241" i="121"/>
  <c r="F241" i="121"/>
  <c r="H241" i="121"/>
  <c r="I241" i="121"/>
  <c r="J241" i="121"/>
  <c r="C242" i="121"/>
  <c r="D242" i="121"/>
  <c r="E242" i="121"/>
  <c r="F242" i="121"/>
  <c r="H242" i="121"/>
  <c r="I242" i="121"/>
  <c r="J242" i="121"/>
  <c r="C243" i="121"/>
  <c r="D243" i="121"/>
  <c r="E243" i="121"/>
  <c r="F243" i="121"/>
  <c r="H243" i="121"/>
  <c r="I243" i="121"/>
  <c r="J243" i="121"/>
  <c r="C244" i="121"/>
  <c r="D244" i="121"/>
  <c r="E244" i="121"/>
  <c r="F244" i="121"/>
  <c r="H244" i="121"/>
  <c r="I244" i="121"/>
  <c r="J244" i="121"/>
  <c r="C245" i="121"/>
  <c r="D245" i="121"/>
  <c r="E245" i="121"/>
  <c r="F245" i="121"/>
  <c r="H245" i="121"/>
  <c r="I245" i="121"/>
  <c r="J245" i="121"/>
  <c r="C246" i="121"/>
  <c r="D246" i="121"/>
  <c r="E246" i="121"/>
  <c r="F246" i="121"/>
  <c r="H246" i="121"/>
  <c r="I246" i="121"/>
  <c r="J246" i="121"/>
  <c r="C247" i="121"/>
  <c r="D247" i="121"/>
  <c r="E247" i="121"/>
  <c r="F247" i="121"/>
  <c r="H247" i="121"/>
  <c r="I247" i="121"/>
  <c r="J247" i="121"/>
  <c r="C248" i="121"/>
  <c r="D248" i="121"/>
  <c r="E248" i="121"/>
  <c r="F248" i="121"/>
  <c r="H248" i="121"/>
  <c r="I248" i="121"/>
  <c r="J248" i="121"/>
  <c r="C249" i="121"/>
  <c r="D249" i="121"/>
  <c r="E249" i="121"/>
  <c r="F249" i="121"/>
  <c r="H249" i="121"/>
  <c r="I249" i="121"/>
  <c r="J249" i="121"/>
  <c r="C250" i="121"/>
  <c r="D250" i="121"/>
  <c r="E250" i="121"/>
  <c r="F250" i="121"/>
  <c r="H250" i="121"/>
  <c r="I250" i="121"/>
  <c r="J250" i="121"/>
  <c r="C251" i="121"/>
  <c r="D251" i="121"/>
  <c r="E251" i="121"/>
  <c r="F251" i="121"/>
  <c r="H251" i="121"/>
  <c r="I251" i="121"/>
  <c r="J251" i="121"/>
  <c r="C252" i="121"/>
  <c r="D252" i="121"/>
  <c r="E252" i="121"/>
  <c r="F252" i="121"/>
  <c r="H252" i="121"/>
  <c r="I252" i="121"/>
  <c r="J252" i="121"/>
  <c r="C253" i="121"/>
  <c r="D253" i="121"/>
  <c r="E253" i="121"/>
  <c r="F253" i="121"/>
  <c r="H253" i="121"/>
  <c r="I253" i="121"/>
  <c r="J253" i="121"/>
  <c r="C254" i="121"/>
  <c r="D254" i="121"/>
  <c r="E254" i="121"/>
  <c r="F254" i="121"/>
  <c r="H254" i="121"/>
  <c r="I254" i="121"/>
  <c r="J254" i="121"/>
  <c r="C255" i="121"/>
  <c r="D255" i="121"/>
  <c r="E255" i="121"/>
  <c r="F255" i="121"/>
  <c r="H255" i="121"/>
  <c r="I255" i="121"/>
  <c r="J255" i="121"/>
  <c r="C256" i="121"/>
  <c r="D256" i="121"/>
  <c r="E256" i="121"/>
  <c r="F256" i="121"/>
  <c r="H256" i="121"/>
  <c r="I256" i="121"/>
  <c r="J256" i="121"/>
  <c r="C257" i="121"/>
  <c r="D257" i="121"/>
  <c r="E257" i="121"/>
  <c r="F257" i="121"/>
  <c r="H257" i="121"/>
  <c r="I257" i="121"/>
  <c r="J257" i="121"/>
  <c r="C258" i="121"/>
  <c r="D258" i="121"/>
  <c r="E258" i="121"/>
  <c r="F258" i="121"/>
  <c r="H258" i="121"/>
  <c r="I258" i="121"/>
  <c r="J258" i="121"/>
  <c r="C259" i="121"/>
  <c r="D259" i="121"/>
  <c r="E259" i="121"/>
  <c r="F259" i="121"/>
  <c r="H259" i="121"/>
  <c r="I259" i="121"/>
  <c r="J259" i="121"/>
  <c r="C260" i="121"/>
  <c r="D260" i="121"/>
  <c r="E260" i="121"/>
  <c r="F260" i="121"/>
  <c r="H260" i="121"/>
  <c r="I260" i="121"/>
  <c r="J260" i="121"/>
  <c r="C261" i="121"/>
  <c r="D261" i="121"/>
  <c r="E261" i="121"/>
  <c r="F261" i="121"/>
  <c r="H261" i="121"/>
  <c r="I261" i="121"/>
  <c r="J261" i="121"/>
  <c r="C262" i="121"/>
  <c r="D262" i="121"/>
  <c r="E262" i="121"/>
  <c r="F262" i="121"/>
  <c r="H262" i="121"/>
  <c r="I262" i="121"/>
  <c r="J262" i="121"/>
  <c r="C263" i="121"/>
  <c r="D263" i="121"/>
  <c r="E263" i="121"/>
  <c r="F263" i="121"/>
  <c r="H263" i="121"/>
  <c r="I263" i="121"/>
  <c r="J263" i="121"/>
  <c r="C264" i="121"/>
  <c r="D264" i="121"/>
  <c r="E264" i="121"/>
  <c r="F264" i="121"/>
  <c r="H264" i="121"/>
  <c r="I264" i="121"/>
  <c r="J264" i="121"/>
  <c r="C265" i="121"/>
  <c r="D265" i="121"/>
  <c r="E265" i="121"/>
  <c r="F265" i="121"/>
  <c r="H265" i="121"/>
  <c r="I265" i="121"/>
  <c r="J265" i="121"/>
  <c r="C266" i="121"/>
  <c r="D266" i="121"/>
  <c r="E266" i="121"/>
  <c r="F266" i="121"/>
  <c r="H266" i="121"/>
  <c r="I266" i="121"/>
  <c r="J266" i="121"/>
  <c r="C267" i="121"/>
  <c r="D267" i="121"/>
  <c r="E267" i="121"/>
  <c r="F267" i="121"/>
  <c r="H267" i="121"/>
  <c r="I267" i="121"/>
  <c r="J267" i="121"/>
  <c r="C268" i="121"/>
  <c r="D268" i="121"/>
  <c r="E268" i="121"/>
  <c r="F268" i="121"/>
  <c r="H268" i="121"/>
  <c r="I268" i="121"/>
  <c r="J268" i="121"/>
  <c r="C269" i="121"/>
  <c r="D269" i="121"/>
  <c r="E269" i="121"/>
  <c r="F269" i="121"/>
  <c r="H269" i="121"/>
  <c r="I269" i="121"/>
  <c r="J269" i="121"/>
  <c r="C270" i="121"/>
  <c r="D270" i="121"/>
  <c r="E270" i="121"/>
  <c r="F270" i="121"/>
  <c r="H270" i="121"/>
  <c r="I270" i="121"/>
  <c r="J270" i="121"/>
  <c r="C271" i="121"/>
  <c r="D271" i="121"/>
  <c r="E271" i="121"/>
  <c r="F271" i="121"/>
  <c r="H271" i="121"/>
  <c r="I271" i="121"/>
  <c r="J271" i="121"/>
  <c r="C272" i="121"/>
  <c r="D272" i="121"/>
  <c r="E272" i="121"/>
  <c r="F272" i="121"/>
  <c r="H272" i="121"/>
  <c r="I272" i="121"/>
  <c r="J272" i="121"/>
  <c r="C273" i="121"/>
  <c r="D273" i="121"/>
  <c r="E273" i="121"/>
  <c r="F273" i="121"/>
  <c r="H273" i="121"/>
  <c r="I273" i="121"/>
  <c r="J273" i="121"/>
  <c r="C274" i="121"/>
  <c r="D274" i="121"/>
  <c r="E274" i="121"/>
  <c r="F274" i="121"/>
  <c r="H274" i="121"/>
  <c r="I274" i="121"/>
  <c r="J274" i="121"/>
  <c r="C275" i="121"/>
  <c r="D275" i="121"/>
  <c r="E275" i="121"/>
  <c r="F275" i="121"/>
  <c r="H275" i="121"/>
  <c r="I275" i="121"/>
  <c r="J275" i="121"/>
  <c r="C276" i="121"/>
  <c r="D276" i="121"/>
  <c r="E276" i="121"/>
  <c r="F276" i="121"/>
  <c r="H276" i="121"/>
  <c r="I276" i="121"/>
  <c r="J276" i="121"/>
  <c r="C277" i="121"/>
  <c r="D277" i="121"/>
  <c r="E277" i="121"/>
  <c r="F277" i="121"/>
  <c r="H277" i="121"/>
  <c r="I277" i="121"/>
  <c r="J277" i="121"/>
  <c r="C278" i="121"/>
  <c r="D278" i="121"/>
  <c r="E278" i="121"/>
  <c r="F278" i="121"/>
  <c r="H278" i="121"/>
  <c r="I278" i="121"/>
  <c r="J278" i="121"/>
  <c r="C279" i="121"/>
  <c r="D279" i="121"/>
  <c r="E279" i="121"/>
  <c r="F279" i="121"/>
  <c r="H279" i="121"/>
  <c r="I279" i="121"/>
  <c r="J279" i="121"/>
  <c r="C280" i="121"/>
  <c r="D280" i="121"/>
  <c r="E280" i="121"/>
  <c r="F280" i="121"/>
  <c r="H280" i="121"/>
  <c r="I280" i="121"/>
  <c r="J280" i="121"/>
  <c r="C281" i="121"/>
  <c r="D281" i="121"/>
  <c r="E281" i="121"/>
  <c r="F281" i="121"/>
  <c r="H281" i="121"/>
  <c r="I281" i="121"/>
  <c r="J281" i="121"/>
  <c r="C282" i="121"/>
  <c r="D282" i="121"/>
  <c r="E282" i="121"/>
  <c r="F282" i="121"/>
  <c r="H282" i="121"/>
  <c r="I282" i="121"/>
  <c r="J282" i="121"/>
  <c r="C283" i="121"/>
  <c r="D283" i="121"/>
  <c r="E283" i="121"/>
  <c r="F283" i="121"/>
  <c r="H283" i="121"/>
  <c r="I283" i="121"/>
  <c r="J283" i="121"/>
  <c r="C284" i="121"/>
  <c r="D284" i="121"/>
  <c r="E284" i="121"/>
  <c r="F284" i="121"/>
  <c r="H284" i="121"/>
  <c r="I284" i="121"/>
  <c r="J284" i="121"/>
  <c r="C285" i="121"/>
  <c r="D285" i="121"/>
  <c r="E285" i="121"/>
  <c r="F285" i="121"/>
  <c r="H285" i="121"/>
  <c r="I285" i="121"/>
  <c r="J285" i="121"/>
  <c r="C286" i="121"/>
  <c r="D286" i="121"/>
  <c r="E286" i="121"/>
  <c r="F286" i="121"/>
  <c r="H286" i="121"/>
  <c r="I286" i="121"/>
  <c r="J286" i="121"/>
  <c r="C287" i="121"/>
  <c r="D287" i="121"/>
  <c r="E287" i="121"/>
  <c r="F287" i="121"/>
  <c r="H287" i="121"/>
  <c r="I287" i="121"/>
  <c r="J287" i="121"/>
  <c r="C288" i="121"/>
  <c r="D288" i="121"/>
  <c r="E288" i="121"/>
  <c r="F288" i="121"/>
  <c r="H288" i="121"/>
  <c r="I288" i="121"/>
  <c r="J288" i="121"/>
  <c r="C289" i="121"/>
  <c r="D289" i="121"/>
  <c r="E289" i="121"/>
  <c r="F289" i="121"/>
  <c r="H289" i="121"/>
  <c r="I289" i="121"/>
  <c r="J289" i="121"/>
  <c r="C290" i="121"/>
  <c r="D290" i="121"/>
  <c r="E290" i="121"/>
  <c r="F290" i="121"/>
  <c r="H290" i="121"/>
  <c r="I290" i="121"/>
  <c r="J290" i="121"/>
  <c r="C291" i="121"/>
  <c r="D291" i="121"/>
  <c r="E291" i="121"/>
  <c r="F291" i="121"/>
  <c r="H291" i="121"/>
  <c r="I291" i="121"/>
  <c r="J291" i="121"/>
  <c r="C292" i="121"/>
  <c r="D292" i="121"/>
  <c r="E292" i="121"/>
  <c r="F292" i="121"/>
  <c r="H292" i="121"/>
  <c r="I292" i="121"/>
  <c r="J292" i="121"/>
  <c r="C293" i="121"/>
  <c r="D293" i="121"/>
  <c r="E293" i="121"/>
  <c r="F293" i="121"/>
  <c r="H293" i="121"/>
  <c r="I293" i="121"/>
  <c r="J293" i="121"/>
  <c r="C294" i="121"/>
  <c r="D294" i="121"/>
  <c r="E294" i="121"/>
  <c r="F294" i="121"/>
  <c r="H294" i="121"/>
  <c r="I294" i="121"/>
  <c r="J294" i="121"/>
  <c r="C295" i="121"/>
  <c r="D295" i="121"/>
  <c r="E295" i="121"/>
  <c r="F295" i="121"/>
  <c r="H295" i="121"/>
  <c r="I295" i="121"/>
  <c r="J295" i="121"/>
  <c r="C296" i="121"/>
  <c r="D296" i="121"/>
  <c r="E296" i="121"/>
  <c r="F296" i="121"/>
  <c r="H296" i="121"/>
  <c r="I296" i="121"/>
  <c r="J296" i="121"/>
  <c r="C297" i="121"/>
  <c r="D297" i="121"/>
  <c r="E297" i="121"/>
  <c r="F297" i="121"/>
  <c r="H297" i="121"/>
  <c r="I297" i="121"/>
  <c r="J297" i="121"/>
  <c r="C298" i="121"/>
  <c r="D298" i="121"/>
  <c r="E298" i="121"/>
  <c r="F298" i="121"/>
  <c r="H298" i="121"/>
  <c r="I298" i="121"/>
  <c r="J298" i="121"/>
  <c r="C299" i="121"/>
  <c r="D299" i="121"/>
  <c r="E299" i="121"/>
  <c r="F299" i="121"/>
  <c r="H299" i="121"/>
  <c r="I299" i="121"/>
  <c r="J299" i="121"/>
  <c r="C300" i="121"/>
  <c r="D300" i="121"/>
  <c r="E300" i="121"/>
  <c r="F300" i="121"/>
  <c r="H300" i="121"/>
  <c r="I300" i="121"/>
  <c r="J300" i="121"/>
  <c r="C301" i="121"/>
  <c r="D301" i="121"/>
  <c r="E301" i="121"/>
  <c r="F301" i="121"/>
  <c r="H301" i="121"/>
  <c r="I301" i="121"/>
  <c r="J301" i="121"/>
  <c r="C302" i="121"/>
  <c r="D302" i="121"/>
  <c r="E302" i="121"/>
  <c r="F302" i="121"/>
  <c r="H302" i="121"/>
  <c r="I302" i="121"/>
  <c r="J302" i="121"/>
  <c r="C303" i="121"/>
  <c r="D303" i="121"/>
  <c r="E303" i="121"/>
  <c r="F303" i="121"/>
  <c r="H303" i="121"/>
  <c r="I303" i="121"/>
  <c r="J303" i="121"/>
  <c r="C304" i="121"/>
  <c r="D304" i="121"/>
  <c r="E304" i="121"/>
  <c r="F304" i="121"/>
  <c r="H304" i="121"/>
  <c r="I304" i="121"/>
  <c r="J304" i="121"/>
  <c r="C305" i="121"/>
  <c r="D305" i="121"/>
  <c r="E305" i="121"/>
  <c r="F305" i="121"/>
  <c r="H305" i="121"/>
  <c r="I305" i="121"/>
  <c r="J305" i="121"/>
  <c r="C306" i="121"/>
  <c r="D306" i="121"/>
  <c r="E306" i="121"/>
  <c r="F306" i="121"/>
  <c r="H306" i="121"/>
  <c r="I306" i="121"/>
  <c r="J306" i="121"/>
  <c r="C307" i="121"/>
  <c r="D307" i="121"/>
  <c r="E307" i="121"/>
  <c r="F307" i="121"/>
  <c r="H307" i="121"/>
  <c r="I307" i="121"/>
  <c r="J307" i="121"/>
  <c r="C308" i="121"/>
  <c r="D308" i="121"/>
  <c r="E308" i="121"/>
  <c r="F308" i="121"/>
  <c r="H308" i="121"/>
  <c r="I308" i="121"/>
  <c r="J308" i="121"/>
  <c r="C309" i="121"/>
  <c r="D309" i="121"/>
  <c r="E309" i="121"/>
  <c r="F309" i="121"/>
  <c r="H309" i="121"/>
  <c r="I309" i="121"/>
  <c r="J309" i="121"/>
  <c r="C310" i="121"/>
  <c r="D310" i="121"/>
  <c r="E310" i="121"/>
  <c r="F310" i="121"/>
  <c r="H310" i="121"/>
  <c r="I310" i="121"/>
  <c r="J310" i="121"/>
  <c r="C311" i="121"/>
  <c r="D311" i="121"/>
  <c r="E311" i="121"/>
  <c r="F311" i="121"/>
  <c r="H311" i="121"/>
  <c r="I311" i="121"/>
  <c r="J311" i="121"/>
  <c r="C312" i="121"/>
  <c r="D312" i="121"/>
  <c r="E312" i="121"/>
  <c r="F312" i="121"/>
  <c r="H312" i="121"/>
  <c r="I312" i="121"/>
  <c r="J312" i="121"/>
  <c r="C313" i="121"/>
  <c r="D313" i="121"/>
  <c r="E313" i="121"/>
  <c r="F313" i="121"/>
  <c r="H313" i="121"/>
  <c r="I313" i="121"/>
  <c r="J313" i="121"/>
  <c r="C314" i="121"/>
  <c r="D314" i="121"/>
  <c r="E314" i="121"/>
  <c r="F314" i="121"/>
  <c r="H314" i="121"/>
  <c r="I314" i="121"/>
  <c r="J314" i="121"/>
  <c r="C315" i="121"/>
  <c r="D315" i="121"/>
  <c r="E315" i="121"/>
  <c r="F315" i="121"/>
  <c r="H315" i="121"/>
  <c r="I315" i="121"/>
  <c r="J315" i="121"/>
  <c r="C316" i="121"/>
  <c r="D316" i="121"/>
  <c r="E316" i="121"/>
  <c r="F316" i="121"/>
  <c r="H316" i="121"/>
  <c r="I316" i="121"/>
  <c r="J316" i="121"/>
  <c r="C317" i="121"/>
  <c r="D317" i="121"/>
  <c r="E317" i="121"/>
  <c r="F317" i="121"/>
  <c r="H317" i="121"/>
  <c r="I317" i="121"/>
  <c r="J317" i="121"/>
  <c r="C318" i="121"/>
  <c r="D318" i="121"/>
  <c r="E318" i="121"/>
  <c r="F318" i="121"/>
  <c r="H318" i="121"/>
  <c r="I318" i="121"/>
  <c r="J318" i="121"/>
  <c r="C319" i="121"/>
  <c r="D319" i="121"/>
  <c r="E319" i="121"/>
  <c r="F319" i="121"/>
  <c r="H319" i="121"/>
  <c r="I319" i="121"/>
  <c r="J319" i="121"/>
  <c r="C320" i="121"/>
  <c r="D320" i="121"/>
  <c r="E320" i="121"/>
  <c r="F320" i="121"/>
  <c r="H320" i="121"/>
  <c r="I320" i="121"/>
  <c r="J320" i="121"/>
  <c r="C321" i="121"/>
  <c r="D321" i="121"/>
  <c r="E321" i="121"/>
  <c r="F321" i="121"/>
  <c r="H321" i="121"/>
  <c r="I321" i="121"/>
  <c r="J321" i="121"/>
  <c r="C322" i="121"/>
  <c r="D322" i="121"/>
  <c r="E322" i="121"/>
  <c r="F322" i="121"/>
  <c r="H322" i="121"/>
  <c r="I322" i="121"/>
  <c r="J322" i="121"/>
  <c r="C323" i="121"/>
  <c r="D323" i="121"/>
  <c r="E323" i="121"/>
  <c r="F323" i="121"/>
  <c r="H323" i="121"/>
  <c r="I323" i="121"/>
  <c r="J323" i="121"/>
  <c r="C324" i="121"/>
  <c r="D324" i="121"/>
  <c r="E324" i="121"/>
  <c r="F324" i="121"/>
  <c r="H324" i="121"/>
  <c r="I324" i="121"/>
  <c r="J324" i="121"/>
  <c r="C325" i="121"/>
  <c r="D325" i="121"/>
  <c r="E325" i="121"/>
  <c r="F325" i="121"/>
  <c r="H325" i="121"/>
  <c r="I325" i="121"/>
  <c r="J325" i="121"/>
  <c r="C326" i="121"/>
  <c r="D326" i="121"/>
  <c r="E326" i="121"/>
  <c r="F326" i="121"/>
  <c r="H326" i="121"/>
  <c r="I326" i="121"/>
  <c r="J326" i="121"/>
  <c r="C327" i="121"/>
  <c r="D327" i="121"/>
  <c r="E327" i="121"/>
  <c r="F327" i="121"/>
  <c r="H327" i="121"/>
  <c r="I327" i="121"/>
  <c r="J327" i="121"/>
  <c r="C328" i="121"/>
  <c r="D328" i="121"/>
  <c r="E328" i="121"/>
  <c r="F328" i="121"/>
  <c r="H328" i="121"/>
  <c r="I328" i="121"/>
  <c r="J328" i="121"/>
  <c r="C329" i="121"/>
  <c r="D329" i="121"/>
  <c r="E329" i="121"/>
  <c r="F329" i="121"/>
  <c r="H329" i="121"/>
  <c r="I329" i="121"/>
  <c r="J329" i="121"/>
  <c r="C330" i="121"/>
  <c r="D330" i="121"/>
  <c r="E330" i="121"/>
  <c r="F330" i="121"/>
  <c r="H330" i="121"/>
  <c r="I330" i="121"/>
  <c r="J330" i="121"/>
  <c r="C331" i="121"/>
  <c r="D331" i="121"/>
  <c r="E331" i="121"/>
  <c r="F331" i="121"/>
  <c r="H331" i="121"/>
  <c r="I331" i="121"/>
  <c r="J331" i="121"/>
  <c r="C332" i="121"/>
  <c r="D332" i="121"/>
  <c r="E332" i="121"/>
  <c r="F332" i="121"/>
  <c r="H332" i="121"/>
  <c r="I332" i="121"/>
  <c r="J332" i="121"/>
  <c r="C333" i="121"/>
  <c r="D333" i="121"/>
  <c r="E333" i="121"/>
  <c r="F333" i="121"/>
  <c r="H333" i="121"/>
  <c r="I333" i="121"/>
  <c r="J333" i="121"/>
  <c r="C334" i="121"/>
  <c r="D334" i="121"/>
  <c r="E334" i="121"/>
  <c r="F334" i="121"/>
  <c r="H334" i="121"/>
  <c r="I334" i="121"/>
  <c r="J334" i="121"/>
  <c r="C335" i="121"/>
  <c r="D335" i="121"/>
  <c r="E335" i="121"/>
  <c r="F335" i="121"/>
  <c r="H335" i="121"/>
  <c r="I335" i="121"/>
  <c r="J335" i="121"/>
  <c r="C336" i="121"/>
  <c r="D336" i="121"/>
  <c r="E336" i="121"/>
  <c r="F336" i="121"/>
  <c r="H336" i="121"/>
  <c r="I336" i="121"/>
  <c r="J336" i="121"/>
  <c r="C337" i="121"/>
  <c r="D337" i="121"/>
  <c r="E337" i="121"/>
  <c r="F337" i="121"/>
  <c r="H337" i="121"/>
  <c r="I337" i="121"/>
  <c r="J337" i="121"/>
  <c r="C338" i="121"/>
  <c r="D338" i="121"/>
  <c r="E338" i="121"/>
  <c r="F338" i="121"/>
  <c r="H338" i="121"/>
  <c r="I338" i="121"/>
  <c r="J338" i="121"/>
  <c r="C339" i="121"/>
  <c r="D339" i="121"/>
  <c r="E339" i="121"/>
  <c r="F339" i="121"/>
  <c r="H339" i="121"/>
  <c r="I339" i="121"/>
  <c r="J339" i="121"/>
  <c r="C340" i="121"/>
  <c r="D340" i="121"/>
  <c r="E340" i="121"/>
  <c r="F340" i="121"/>
  <c r="H340" i="121"/>
  <c r="I340" i="121"/>
  <c r="J340" i="121"/>
  <c r="C341" i="121"/>
  <c r="D341" i="121"/>
  <c r="E341" i="121"/>
  <c r="F341" i="121"/>
  <c r="H341" i="121"/>
  <c r="I341" i="121"/>
  <c r="J341" i="121"/>
  <c r="C342" i="121"/>
  <c r="D342" i="121"/>
  <c r="E342" i="121"/>
  <c r="F342" i="121"/>
  <c r="H342" i="121"/>
  <c r="I342" i="121"/>
  <c r="J342" i="121"/>
  <c r="C343" i="121"/>
  <c r="D343" i="121"/>
  <c r="E343" i="121"/>
  <c r="F343" i="121"/>
  <c r="H343" i="121"/>
  <c r="I343" i="121"/>
  <c r="J343" i="121"/>
  <c r="C344" i="121"/>
  <c r="D344" i="121"/>
  <c r="E344" i="121"/>
  <c r="F344" i="121"/>
  <c r="H344" i="121"/>
  <c r="I344" i="121"/>
  <c r="J344" i="121"/>
  <c r="C345" i="121"/>
  <c r="D345" i="121"/>
  <c r="E345" i="121"/>
  <c r="F345" i="121"/>
  <c r="H345" i="121"/>
  <c r="I345" i="121"/>
  <c r="J345" i="121"/>
  <c r="C346" i="121"/>
  <c r="D346" i="121"/>
  <c r="E346" i="121"/>
  <c r="F346" i="121"/>
  <c r="H346" i="121"/>
  <c r="I346" i="121"/>
  <c r="J346" i="121"/>
  <c r="C347" i="121"/>
  <c r="D347" i="121"/>
  <c r="E347" i="121"/>
  <c r="F347" i="121"/>
  <c r="H347" i="121"/>
  <c r="I347" i="121"/>
  <c r="J347" i="121"/>
  <c r="C348" i="121"/>
  <c r="D348" i="121"/>
  <c r="E348" i="121"/>
  <c r="F348" i="121"/>
  <c r="H348" i="121"/>
  <c r="I348" i="121"/>
  <c r="J348" i="121"/>
  <c r="C349" i="121"/>
  <c r="D349" i="121"/>
  <c r="E349" i="121"/>
  <c r="F349" i="121"/>
  <c r="H349" i="121"/>
  <c r="I349" i="121"/>
  <c r="J349" i="121"/>
  <c r="C350" i="121"/>
  <c r="D350" i="121"/>
  <c r="E350" i="121"/>
  <c r="F350" i="121"/>
  <c r="H350" i="121"/>
  <c r="I350" i="121"/>
  <c r="J350" i="121"/>
  <c r="C351" i="121"/>
  <c r="D351" i="121"/>
  <c r="E351" i="121"/>
  <c r="F351" i="121"/>
  <c r="H351" i="121"/>
  <c r="I351" i="121"/>
  <c r="J351" i="121"/>
  <c r="C352" i="121"/>
  <c r="D352" i="121"/>
  <c r="E352" i="121"/>
  <c r="F352" i="121"/>
  <c r="H352" i="121"/>
  <c r="I352" i="121"/>
  <c r="J352" i="121"/>
  <c r="C353" i="121"/>
  <c r="D353" i="121"/>
  <c r="E353" i="121"/>
  <c r="F353" i="121"/>
  <c r="H353" i="121"/>
  <c r="I353" i="121"/>
  <c r="J353" i="121"/>
  <c r="C354" i="121"/>
  <c r="D354" i="121"/>
  <c r="E354" i="121"/>
  <c r="F354" i="121"/>
  <c r="H354" i="121"/>
  <c r="I354" i="121"/>
  <c r="J354" i="121"/>
  <c r="C355" i="121"/>
  <c r="D355" i="121"/>
  <c r="E355" i="121"/>
  <c r="F355" i="121"/>
  <c r="H355" i="121"/>
  <c r="I355" i="121"/>
  <c r="J355" i="121"/>
  <c r="C356" i="121"/>
  <c r="D356" i="121"/>
  <c r="E356" i="121"/>
  <c r="F356" i="121"/>
  <c r="H356" i="121"/>
  <c r="I356" i="121"/>
  <c r="J356" i="121"/>
  <c r="C357" i="121"/>
  <c r="D357" i="121"/>
  <c r="E357" i="121"/>
  <c r="F357" i="121"/>
  <c r="H357" i="121"/>
  <c r="I357" i="121"/>
  <c r="J357" i="121"/>
  <c r="C358" i="121"/>
  <c r="D358" i="121"/>
  <c r="E358" i="121"/>
  <c r="F358" i="121"/>
  <c r="H358" i="121"/>
  <c r="I358" i="121"/>
  <c r="J358" i="121"/>
  <c r="C359" i="121"/>
  <c r="D359" i="121"/>
  <c r="E359" i="121"/>
  <c r="F359" i="121"/>
  <c r="H359" i="121"/>
  <c r="I359" i="121"/>
  <c r="J359" i="121"/>
  <c r="C360" i="121"/>
  <c r="D360" i="121"/>
  <c r="E360" i="121"/>
  <c r="F360" i="121"/>
  <c r="H360" i="121"/>
  <c r="I360" i="121"/>
  <c r="J360" i="121"/>
  <c r="C361" i="121"/>
  <c r="D361" i="121"/>
  <c r="E361" i="121"/>
  <c r="F361" i="121"/>
  <c r="H361" i="121"/>
  <c r="I361" i="121"/>
  <c r="J361" i="121"/>
  <c r="C362" i="121"/>
  <c r="D362" i="121"/>
  <c r="E362" i="121"/>
  <c r="F362" i="121"/>
  <c r="H362" i="121"/>
  <c r="I362" i="121"/>
  <c r="J362" i="121"/>
  <c r="C363" i="121"/>
  <c r="D363" i="121"/>
  <c r="E363" i="121"/>
  <c r="F363" i="121"/>
  <c r="H363" i="121"/>
  <c r="I363" i="121"/>
  <c r="J363" i="121"/>
  <c r="C364" i="121"/>
  <c r="D364" i="121"/>
  <c r="E364" i="121"/>
  <c r="F364" i="121"/>
  <c r="H364" i="121"/>
  <c r="I364" i="121"/>
  <c r="J364" i="121"/>
  <c r="C365" i="121"/>
  <c r="D365" i="121"/>
  <c r="E365" i="121"/>
  <c r="F365" i="121"/>
  <c r="H365" i="121"/>
  <c r="I365" i="121"/>
  <c r="J365" i="121"/>
  <c r="C366" i="121"/>
  <c r="D366" i="121"/>
  <c r="E366" i="121"/>
  <c r="F366" i="121"/>
  <c r="H366" i="121"/>
  <c r="I366" i="121"/>
  <c r="J366" i="121"/>
  <c r="C367" i="121"/>
  <c r="D367" i="121"/>
  <c r="E367" i="121"/>
  <c r="F367" i="121"/>
  <c r="H367" i="121"/>
  <c r="I367" i="121"/>
  <c r="J367" i="121"/>
  <c r="C368" i="121"/>
  <c r="D368" i="121"/>
  <c r="E368" i="121"/>
  <c r="F368" i="121"/>
  <c r="H368" i="121"/>
  <c r="I368" i="121"/>
  <c r="J368" i="121"/>
  <c r="C369" i="121"/>
  <c r="D369" i="121"/>
  <c r="E369" i="121"/>
  <c r="F369" i="121"/>
  <c r="H369" i="121"/>
  <c r="I369" i="121"/>
  <c r="J369" i="121"/>
  <c r="C370" i="121"/>
  <c r="D370" i="121"/>
  <c r="E370" i="121"/>
  <c r="F370" i="121"/>
  <c r="H370" i="121"/>
  <c r="I370" i="121"/>
  <c r="J370" i="121"/>
  <c r="C371" i="121"/>
  <c r="D371" i="121"/>
  <c r="E371" i="121"/>
  <c r="F371" i="121"/>
  <c r="H371" i="121"/>
  <c r="I371" i="121"/>
  <c r="J371" i="121"/>
  <c r="C372" i="121"/>
  <c r="D372" i="121"/>
  <c r="E372" i="121"/>
  <c r="F372" i="121"/>
  <c r="H372" i="121"/>
  <c r="I372" i="121"/>
  <c r="J372" i="121"/>
  <c r="C373" i="121"/>
  <c r="D373" i="121"/>
  <c r="E373" i="121"/>
  <c r="F373" i="121"/>
  <c r="H373" i="121"/>
  <c r="I373" i="121"/>
  <c r="J373" i="121"/>
  <c r="C374" i="121"/>
  <c r="D374" i="121"/>
  <c r="E374" i="121"/>
  <c r="F374" i="121"/>
  <c r="H374" i="121"/>
  <c r="I374" i="121"/>
  <c r="J374" i="121"/>
  <c r="C375" i="121"/>
  <c r="D375" i="121"/>
  <c r="E375" i="121"/>
  <c r="F375" i="121"/>
  <c r="H375" i="121"/>
  <c r="I375" i="121"/>
  <c r="J375" i="121"/>
  <c r="C376" i="121"/>
  <c r="D376" i="121"/>
  <c r="E376" i="121"/>
  <c r="F376" i="121"/>
  <c r="H376" i="121"/>
  <c r="I376" i="121"/>
  <c r="J376" i="121"/>
  <c r="C377" i="121"/>
  <c r="D377" i="121"/>
  <c r="E377" i="121"/>
  <c r="F377" i="121"/>
  <c r="H377" i="121"/>
  <c r="I377" i="121"/>
  <c r="J377" i="121"/>
  <c r="C378" i="121"/>
  <c r="D378" i="121"/>
  <c r="E378" i="121"/>
  <c r="F378" i="121"/>
  <c r="H378" i="121"/>
  <c r="I378" i="121"/>
  <c r="J378" i="121"/>
  <c r="C379" i="121"/>
  <c r="D379" i="121"/>
  <c r="E379" i="121"/>
  <c r="F379" i="121"/>
  <c r="H379" i="121"/>
  <c r="I379" i="121"/>
  <c r="J379" i="121"/>
  <c r="C380" i="121"/>
  <c r="D380" i="121"/>
  <c r="E380" i="121"/>
  <c r="F380" i="121"/>
  <c r="H380" i="121"/>
  <c r="I380" i="121"/>
  <c r="J380" i="121"/>
  <c r="C381" i="121"/>
  <c r="D381" i="121"/>
  <c r="E381" i="121"/>
  <c r="F381" i="121"/>
  <c r="H381" i="121"/>
  <c r="I381" i="121"/>
  <c r="J381" i="121"/>
  <c r="C382" i="121"/>
  <c r="D382" i="121"/>
  <c r="E382" i="121"/>
  <c r="F382" i="121"/>
  <c r="H382" i="121"/>
  <c r="I382" i="121"/>
  <c r="J382" i="121"/>
  <c r="C383" i="121"/>
  <c r="D383" i="121"/>
  <c r="E383" i="121"/>
  <c r="F383" i="121"/>
  <c r="H383" i="121"/>
  <c r="I383" i="121"/>
  <c r="J383" i="121"/>
  <c r="C384" i="121"/>
  <c r="D384" i="121"/>
  <c r="E384" i="121"/>
  <c r="F384" i="121"/>
  <c r="H384" i="121"/>
  <c r="I384" i="121"/>
  <c r="J384" i="121"/>
  <c r="C385" i="121"/>
  <c r="D385" i="121"/>
  <c r="E385" i="121"/>
  <c r="F385" i="121"/>
  <c r="H385" i="121"/>
  <c r="I385" i="121"/>
  <c r="J385" i="121"/>
  <c r="C386" i="121"/>
  <c r="D386" i="121"/>
  <c r="E386" i="121"/>
  <c r="F386" i="121"/>
  <c r="H386" i="121"/>
  <c r="I386" i="121"/>
  <c r="J386" i="121"/>
  <c r="C387" i="121"/>
  <c r="D387" i="121"/>
  <c r="E387" i="121"/>
  <c r="F387" i="121"/>
  <c r="H387" i="121"/>
  <c r="I387" i="121"/>
  <c r="J387" i="121"/>
  <c r="C388" i="121"/>
  <c r="D388" i="121"/>
  <c r="E388" i="121"/>
  <c r="F388" i="121"/>
  <c r="H388" i="121"/>
  <c r="I388" i="121"/>
  <c r="J388" i="121"/>
  <c r="C389" i="121"/>
  <c r="D389" i="121"/>
  <c r="E389" i="121"/>
  <c r="F389" i="121"/>
  <c r="H389" i="121"/>
  <c r="I389" i="121"/>
  <c r="J389" i="121"/>
  <c r="C390" i="121"/>
  <c r="D390" i="121"/>
  <c r="E390" i="121"/>
  <c r="F390" i="121"/>
  <c r="H390" i="121"/>
  <c r="I390" i="121"/>
  <c r="J390" i="121"/>
  <c r="C391" i="121"/>
  <c r="D391" i="121"/>
  <c r="E391" i="121"/>
  <c r="F391" i="121"/>
  <c r="H391" i="121"/>
  <c r="I391" i="121"/>
  <c r="J391" i="121"/>
  <c r="C392" i="121"/>
  <c r="D392" i="121"/>
  <c r="E392" i="121"/>
  <c r="F392" i="121"/>
  <c r="H392" i="121"/>
  <c r="I392" i="121"/>
  <c r="J392" i="121"/>
  <c r="C393" i="121"/>
  <c r="D393" i="121"/>
  <c r="E393" i="121"/>
  <c r="F393" i="121"/>
  <c r="H393" i="121"/>
  <c r="I393" i="121"/>
  <c r="J393" i="121"/>
  <c r="C394" i="121"/>
  <c r="D394" i="121"/>
  <c r="E394" i="121"/>
  <c r="F394" i="121"/>
  <c r="H394" i="121"/>
  <c r="I394" i="121"/>
  <c r="J394" i="121"/>
  <c r="C395" i="121"/>
  <c r="D395" i="121"/>
  <c r="E395" i="121"/>
  <c r="F395" i="121"/>
  <c r="H395" i="121"/>
  <c r="I395" i="121"/>
  <c r="J395" i="121"/>
  <c r="C396" i="121"/>
  <c r="D396" i="121"/>
  <c r="E396" i="121"/>
  <c r="F396" i="121"/>
  <c r="H396" i="121"/>
  <c r="I396" i="121"/>
  <c r="J396" i="121"/>
  <c r="C397" i="121"/>
  <c r="D397" i="121"/>
  <c r="E397" i="121"/>
  <c r="F397" i="121"/>
  <c r="H397" i="121"/>
  <c r="I397" i="121"/>
  <c r="J397" i="121"/>
  <c r="C398" i="121"/>
  <c r="D398" i="121"/>
  <c r="E398" i="121"/>
  <c r="F398" i="121"/>
  <c r="H398" i="121"/>
  <c r="I398" i="121"/>
  <c r="J398" i="121"/>
  <c r="C399" i="121"/>
  <c r="D399" i="121"/>
  <c r="E399" i="121"/>
  <c r="F399" i="121"/>
  <c r="H399" i="121"/>
  <c r="I399" i="121"/>
  <c r="J399" i="121"/>
  <c r="C400" i="121"/>
  <c r="D400" i="121"/>
  <c r="E400" i="121"/>
  <c r="F400" i="121"/>
  <c r="H400" i="121"/>
  <c r="I400" i="121"/>
  <c r="J400" i="121"/>
  <c r="C401" i="121"/>
  <c r="D401" i="121"/>
  <c r="E401" i="121"/>
  <c r="F401" i="121"/>
  <c r="H401" i="121"/>
  <c r="I401" i="121"/>
  <c r="J401" i="121"/>
  <c r="C402" i="121"/>
  <c r="D402" i="121"/>
  <c r="E402" i="121"/>
  <c r="F402" i="121"/>
  <c r="H402" i="121"/>
  <c r="I402" i="121"/>
  <c r="J402" i="121"/>
  <c r="C403" i="121"/>
  <c r="D403" i="121"/>
  <c r="E403" i="121"/>
  <c r="F403" i="121"/>
  <c r="H403" i="121"/>
  <c r="I403" i="121"/>
  <c r="J403" i="121"/>
  <c r="C404" i="121"/>
  <c r="D404" i="121"/>
  <c r="E404" i="121"/>
  <c r="F404" i="121"/>
  <c r="H404" i="121"/>
  <c r="I404" i="121"/>
  <c r="J404" i="121"/>
  <c r="C405" i="121"/>
  <c r="D405" i="121"/>
  <c r="E405" i="121"/>
  <c r="F405" i="121"/>
  <c r="H405" i="121"/>
  <c r="I405" i="121"/>
  <c r="J405" i="121"/>
  <c r="C406" i="121"/>
  <c r="D406" i="121"/>
  <c r="E406" i="121"/>
  <c r="F406" i="121"/>
  <c r="H406" i="121"/>
  <c r="I406" i="121"/>
  <c r="J406" i="121"/>
  <c r="C407" i="121"/>
  <c r="D407" i="121"/>
  <c r="E407" i="121"/>
  <c r="F407" i="121"/>
  <c r="H407" i="121"/>
  <c r="I407" i="121"/>
  <c r="J407" i="121"/>
  <c r="E408" i="121"/>
  <c r="C409" i="121"/>
  <c r="D409" i="121"/>
  <c r="E409" i="121"/>
  <c r="T4" i="122"/>
  <c r="S5" i="122"/>
  <c r="T5" i="122"/>
  <c r="S6" i="122"/>
  <c r="T6" i="122"/>
  <c r="H8" i="122"/>
  <c r="T9" i="122"/>
  <c r="H10" i="122"/>
  <c r="T10" i="122"/>
  <c r="T15" i="122"/>
  <c r="T16" i="122"/>
  <c r="I17" i="122"/>
  <c r="J17" i="122"/>
  <c r="T17" i="122"/>
  <c r="F18" i="122"/>
  <c r="T18" i="122"/>
  <c r="J19" i="122"/>
  <c r="T19" i="122"/>
  <c r="J20" i="122"/>
  <c r="T20" i="122"/>
  <c r="J21" i="122"/>
  <c r="T21" i="122"/>
  <c r="B22" i="122"/>
  <c r="H23" i="122"/>
  <c r="I23" i="122"/>
  <c r="J23" i="122"/>
  <c r="H24" i="122"/>
  <c r="I24" i="122"/>
  <c r="J24" i="122"/>
  <c r="T24" i="122"/>
  <c r="H25" i="122"/>
  <c r="I25" i="122"/>
  <c r="J25" i="122"/>
  <c r="F26" i="122"/>
  <c r="H26" i="122"/>
  <c r="I26" i="122"/>
  <c r="J26" i="122"/>
  <c r="F27" i="122"/>
  <c r="H27" i="122"/>
  <c r="I27" i="122"/>
  <c r="J27" i="122"/>
  <c r="H28" i="122"/>
  <c r="I28" i="122"/>
  <c r="J28" i="122"/>
  <c r="H29" i="122"/>
  <c r="I29" i="122"/>
  <c r="J29" i="122"/>
  <c r="T29" i="122"/>
  <c r="H30" i="122"/>
  <c r="I30" i="122"/>
  <c r="J30" i="122"/>
  <c r="T30" i="122"/>
  <c r="H31" i="122"/>
  <c r="I31" i="122"/>
  <c r="J31" i="122"/>
  <c r="T31" i="122"/>
  <c r="B32" i="122"/>
  <c r="H32" i="122"/>
  <c r="T32" i="122"/>
  <c r="F33" i="122"/>
  <c r="F34" i="122"/>
  <c r="H34" i="122"/>
  <c r="I34" i="122"/>
  <c r="J34" i="122"/>
  <c r="F35" i="122"/>
  <c r="H35" i="122"/>
  <c r="I35" i="122"/>
  <c r="J35" i="122"/>
  <c r="F36" i="122"/>
  <c r="H36" i="122"/>
  <c r="I36" i="122"/>
  <c r="J36" i="122"/>
  <c r="H37" i="122"/>
  <c r="I37" i="122"/>
  <c r="J37" i="122"/>
  <c r="B38" i="122"/>
  <c r="H38" i="122"/>
  <c r="H40" i="122"/>
  <c r="F41" i="122"/>
  <c r="O41" i="122"/>
  <c r="S41" i="122"/>
  <c r="B42" i="122"/>
  <c r="H42" i="122"/>
  <c r="O42" i="122"/>
  <c r="S42" i="122"/>
  <c r="F47" i="122"/>
  <c r="C48" i="122"/>
  <c r="D48" i="122"/>
  <c r="E48" i="122"/>
  <c r="F48" i="122"/>
  <c r="H48" i="122"/>
  <c r="I48" i="122"/>
  <c r="J48" i="122"/>
  <c r="V48" i="122"/>
  <c r="W48" i="122"/>
  <c r="X48" i="122"/>
  <c r="C49" i="122"/>
  <c r="D49" i="122"/>
  <c r="E49" i="122"/>
  <c r="F49" i="122"/>
  <c r="H49" i="122"/>
  <c r="I49" i="122"/>
  <c r="J49" i="122"/>
  <c r="T49" i="122"/>
  <c r="C50" i="122"/>
  <c r="D50" i="122"/>
  <c r="E50" i="122"/>
  <c r="F50" i="122"/>
  <c r="H50" i="122"/>
  <c r="I50" i="122"/>
  <c r="J50" i="122"/>
  <c r="T50" i="122"/>
  <c r="C51" i="122"/>
  <c r="D51" i="122"/>
  <c r="E51" i="122"/>
  <c r="F51" i="122"/>
  <c r="H51" i="122"/>
  <c r="I51" i="122"/>
  <c r="J51" i="122"/>
  <c r="T51" i="122"/>
  <c r="C52" i="122"/>
  <c r="D52" i="122"/>
  <c r="E52" i="122"/>
  <c r="F52" i="122"/>
  <c r="H52" i="122"/>
  <c r="I52" i="122"/>
  <c r="J52" i="122"/>
  <c r="T52" i="122"/>
  <c r="X52" i="122"/>
  <c r="C53" i="122"/>
  <c r="D53" i="122"/>
  <c r="E53" i="122"/>
  <c r="F53" i="122"/>
  <c r="H53" i="122"/>
  <c r="I53" i="122"/>
  <c r="J53" i="122"/>
  <c r="T53" i="122"/>
  <c r="C54" i="122"/>
  <c r="D54" i="122"/>
  <c r="E54" i="122"/>
  <c r="F54" i="122"/>
  <c r="H54" i="122"/>
  <c r="I54" i="122"/>
  <c r="J54" i="122"/>
  <c r="T54" i="122"/>
  <c r="C55" i="122"/>
  <c r="D55" i="122"/>
  <c r="E55" i="122"/>
  <c r="F55" i="122"/>
  <c r="H55" i="122"/>
  <c r="I55" i="122"/>
  <c r="J55" i="122"/>
  <c r="V55" i="122"/>
  <c r="W55" i="122"/>
  <c r="C56" i="122"/>
  <c r="D56" i="122"/>
  <c r="E56" i="122"/>
  <c r="F56" i="122"/>
  <c r="H56" i="122"/>
  <c r="I56" i="122"/>
  <c r="J56" i="122"/>
  <c r="T56" i="122"/>
  <c r="C57" i="122"/>
  <c r="D57" i="122"/>
  <c r="E57" i="122"/>
  <c r="F57" i="122"/>
  <c r="H57" i="122"/>
  <c r="I57" i="122"/>
  <c r="J57" i="122"/>
  <c r="V57" i="122"/>
  <c r="C58" i="122"/>
  <c r="D58" i="122"/>
  <c r="E58" i="122"/>
  <c r="F58" i="122"/>
  <c r="H58" i="122"/>
  <c r="I58" i="122"/>
  <c r="J58" i="122"/>
  <c r="T58" i="122"/>
  <c r="C59" i="122"/>
  <c r="D59" i="122"/>
  <c r="E59" i="122"/>
  <c r="F59" i="122"/>
  <c r="H59" i="122"/>
  <c r="I59" i="122"/>
  <c r="J59" i="122"/>
  <c r="T59" i="122"/>
  <c r="C60" i="122"/>
  <c r="D60" i="122"/>
  <c r="E60" i="122"/>
  <c r="F60" i="122"/>
  <c r="H60" i="122"/>
  <c r="I60" i="122"/>
  <c r="J60" i="122"/>
  <c r="C61" i="122"/>
  <c r="D61" i="122"/>
  <c r="E61" i="122"/>
  <c r="F61" i="122"/>
  <c r="H61" i="122"/>
  <c r="I61" i="122"/>
  <c r="J61" i="122"/>
  <c r="T61" i="122"/>
  <c r="V61" i="122"/>
  <c r="C62" i="122"/>
  <c r="D62" i="122"/>
  <c r="E62" i="122"/>
  <c r="F62" i="122"/>
  <c r="H62" i="122"/>
  <c r="I62" i="122"/>
  <c r="J62" i="122"/>
  <c r="T62" i="122"/>
  <c r="C63" i="122"/>
  <c r="D63" i="122"/>
  <c r="E63" i="122"/>
  <c r="F63" i="122"/>
  <c r="H63" i="122"/>
  <c r="I63" i="122"/>
  <c r="J63" i="122"/>
  <c r="C64" i="122"/>
  <c r="D64" i="122"/>
  <c r="E64" i="122"/>
  <c r="F64" i="122"/>
  <c r="H64" i="122"/>
  <c r="I64" i="122"/>
  <c r="J64" i="122"/>
  <c r="V64" i="122"/>
  <c r="C65" i="122"/>
  <c r="D65" i="122"/>
  <c r="E65" i="122"/>
  <c r="F65" i="122"/>
  <c r="H65" i="122"/>
  <c r="I65" i="122"/>
  <c r="J65" i="122"/>
  <c r="T65" i="122"/>
  <c r="C66" i="122"/>
  <c r="D66" i="122"/>
  <c r="E66" i="122"/>
  <c r="F66" i="122"/>
  <c r="H66" i="122"/>
  <c r="I66" i="122"/>
  <c r="J66" i="122"/>
  <c r="C67" i="122"/>
  <c r="D67" i="122"/>
  <c r="E67" i="122"/>
  <c r="F67" i="122"/>
  <c r="H67" i="122"/>
  <c r="I67" i="122"/>
  <c r="J67" i="122"/>
  <c r="T67" i="122"/>
  <c r="V67" i="122"/>
  <c r="C68" i="122"/>
  <c r="D68" i="122"/>
  <c r="E68" i="122"/>
  <c r="F68" i="122"/>
  <c r="H68" i="122"/>
  <c r="I68" i="122"/>
  <c r="J68" i="122"/>
  <c r="T68" i="122"/>
  <c r="C69" i="122"/>
  <c r="D69" i="122"/>
  <c r="E69" i="122"/>
  <c r="F69" i="122"/>
  <c r="H69" i="122"/>
  <c r="I69" i="122"/>
  <c r="J69" i="122"/>
  <c r="C70" i="122"/>
  <c r="D70" i="122"/>
  <c r="E70" i="122"/>
  <c r="F70" i="122"/>
  <c r="H70" i="122"/>
  <c r="I70" i="122"/>
  <c r="J70" i="122"/>
  <c r="C71" i="122"/>
  <c r="D71" i="122"/>
  <c r="E71" i="122"/>
  <c r="F71" i="122"/>
  <c r="H71" i="122"/>
  <c r="I71" i="122"/>
  <c r="J71" i="122"/>
  <c r="C72" i="122"/>
  <c r="D72" i="122"/>
  <c r="E72" i="122"/>
  <c r="F72" i="122"/>
  <c r="H72" i="122"/>
  <c r="I72" i="122"/>
  <c r="J72" i="122"/>
  <c r="C73" i="122"/>
  <c r="D73" i="122"/>
  <c r="E73" i="122"/>
  <c r="F73" i="122"/>
  <c r="H73" i="122"/>
  <c r="I73" i="122"/>
  <c r="J73" i="122"/>
  <c r="C74" i="122"/>
  <c r="D74" i="122"/>
  <c r="E74" i="122"/>
  <c r="F74" i="122"/>
  <c r="H74" i="122"/>
  <c r="I74" i="122"/>
  <c r="J74" i="122"/>
  <c r="C75" i="122"/>
  <c r="D75" i="122"/>
  <c r="E75" i="122"/>
  <c r="F75" i="122"/>
  <c r="H75" i="122"/>
  <c r="I75" i="122"/>
  <c r="J75" i="122"/>
  <c r="C76" i="122"/>
  <c r="D76" i="122"/>
  <c r="E76" i="122"/>
  <c r="F76" i="122"/>
  <c r="H76" i="122"/>
  <c r="I76" i="122"/>
  <c r="J76" i="122"/>
  <c r="C77" i="122"/>
  <c r="D77" i="122"/>
  <c r="E77" i="122"/>
  <c r="F77" i="122"/>
  <c r="H77" i="122"/>
  <c r="I77" i="122"/>
  <c r="J77" i="122"/>
  <c r="C78" i="122"/>
  <c r="D78" i="122"/>
  <c r="E78" i="122"/>
  <c r="F78" i="122"/>
  <c r="H78" i="122"/>
  <c r="I78" i="122"/>
  <c r="J78" i="122"/>
  <c r="C79" i="122"/>
  <c r="D79" i="122"/>
  <c r="E79" i="122"/>
  <c r="F79" i="122"/>
  <c r="H79" i="122"/>
  <c r="I79" i="122"/>
  <c r="J79" i="122"/>
  <c r="C80" i="122"/>
  <c r="D80" i="122"/>
  <c r="E80" i="122"/>
  <c r="F80" i="122"/>
  <c r="H80" i="122"/>
  <c r="I80" i="122"/>
  <c r="J80" i="122"/>
  <c r="C81" i="122"/>
  <c r="D81" i="122"/>
  <c r="E81" i="122"/>
  <c r="F81" i="122"/>
  <c r="H81" i="122"/>
  <c r="I81" i="122"/>
  <c r="J81" i="122"/>
  <c r="C82" i="122"/>
  <c r="D82" i="122"/>
  <c r="E82" i="122"/>
  <c r="F82" i="122"/>
  <c r="H82" i="122"/>
  <c r="I82" i="122"/>
  <c r="J82" i="122"/>
  <c r="C83" i="122"/>
  <c r="D83" i="122"/>
  <c r="E83" i="122"/>
  <c r="F83" i="122"/>
  <c r="H83" i="122"/>
  <c r="I83" i="122"/>
  <c r="J83" i="122"/>
  <c r="C84" i="122"/>
  <c r="D84" i="122"/>
  <c r="E84" i="122"/>
  <c r="F84" i="122"/>
  <c r="H84" i="122"/>
  <c r="I84" i="122"/>
  <c r="J84" i="122"/>
  <c r="C85" i="122"/>
  <c r="D85" i="122"/>
  <c r="E85" i="122"/>
  <c r="F85" i="122"/>
  <c r="H85" i="122"/>
  <c r="I85" i="122"/>
  <c r="J85" i="122"/>
  <c r="C86" i="122"/>
  <c r="D86" i="122"/>
  <c r="E86" i="122"/>
  <c r="F86" i="122"/>
  <c r="H86" i="122"/>
  <c r="I86" i="122"/>
  <c r="J86" i="122"/>
  <c r="C87" i="122"/>
  <c r="D87" i="122"/>
  <c r="E87" i="122"/>
  <c r="F87" i="122"/>
  <c r="H87" i="122"/>
  <c r="I87" i="122"/>
  <c r="J87" i="122"/>
  <c r="C88" i="122"/>
  <c r="D88" i="122"/>
  <c r="E88" i="122"/>
  <c r="F88" i="122"/>
  <c r="H88" i="122"/>
  <c r="I88" i="122"/>
  <c r="J88" i="122"/>
  <c r="C89" i="122"/>
  <c r="D89" i="122"/>
  <c r="E89" i="122"/>
  <c r="F89" i="122"/>
  <c r="H89" i="122"/>
  <c r="I89" i="122"/>
  <c r="J89" i="122"/>
  <c r="C90" i="122"/>
  <c r="D90" i="122"/>
  <c r="E90" i="122"/>
  <c r="F90" i="122"/>
  <c r="H90" i="122"/>
  <c r="I90" i="122"/>
  <c r="J90" i="122"/>
  <c r="C91" i="122"/>
  <c r="D91" i="122"/>
  <c r="E91" i="122"/>
  <c r="F91" i="122"/>
  <c r="H91" i="122"/>
  <c r="I91" i="122"/>
  <c r="J91" i="122"/>
  <c r="C92" i="122"/>
  <c r="D92" i="122"/>
  <c r="E92" i="122"/>
  <c r="F92" i="122"/>
  <c r="H92" i="122"/>
  <c r="I92" i="122"/>
  <c r="J92" i="122"/>
  <c r="C93" i="122"/>
  <c r="D93" i="122"/>
  <c r="E93" i="122"/>
  <c r="F93" i="122"/>
  <c r="H93" i="122"/>
  <c r="I93" i="122"/>
  <c r="J93" i="122"/>
  <c r="C94" i="122"/>
  <c r="D94" i="122"/>
  <c r="E94" i="122"/>
  <c r="F94" i="122"/>
  <c r="H94" i="122"/>
  <c r="I94" i="122"/>
  <c r="J94" i="122"/>
  <c r="C95" i="122"/>
  <c r="D95" i="122"/>
  <c r="E95" i="122"/>
  <c r="F95" i="122"/>
  <c r="H95" i="122"/>
  <c r="I95" i="122"/>
  <c r="J95" i="122"/>
  <c r="C96" i="122"/>
  <c r="D96" i="122"/>
  <c r="E96" i="122"/>
  <c r="F96" i="122"/>
  <c r="H96" i="122"/>
  <c r="I96" i="122"/>
  <c r="J96" i="122"/>
  <c r="C97" i="122"/>
  <c r="D97" i="122"/>
  <c r="E97" i="122"/>
  <c r="F97" i="122"/>
  <c r="H97" i="122"/>
  <c r="I97" i="122"/>
  <c r="J97" i="122"/>
  <c r="C98" i="122"/>
  <c r="D98" i="122"/>
  <c r="E98" i="122"/>
  <c r="F98" i="122"/>
  <c r="H98" i="122"/>
  <c r="I98" i="122"/>
  <c r="J98" i="122"/>
  <c r="C99" i="122"/>
  <c r="D99" i="122"/>
  <c r="E99" i="122"/>
  <c r="F99" i="122"/>
  <c r="H99" i="122"/>
  <c r="I99" i="122"/>
  <c r="J99" i="122"/>
  <c r="C100" i="122"/>
  <c r="D100" i="122"/>
  <c r="E100" i="122"/>
  <c r="F100" i="122"/>
  <c r="H100" i="122"/>
  <c r="I100" i="122"/>
  <c r="J100" i="122"/>
  <c r="C101" i="122"/>
  <c r="D101" i="122"/>
  <c r="E101" i="122"/>
  <c r="F101" i="122"/>
  <c r="H101" i="122"/>
  <c r="I101" i="122"/>
  <c r="J101" i="122"/>
  <c r="C102" i="122"/>
  <c r="D102" i="122"/>
  <c r="E102" i="122"/>
  <c r="F102" i="122"/>
  <c r="H102" i="122"/>
  <c r="I102" i="122"/>
  <c r="J102" i="122"/>
  <c r="C103" i="122"/>
  <c r="D103" i="122"/>
  <c r="E103" i="122"/>
  <c r="F103" i="122"/>
  <c r="H103" i="122"/>
  <c r="I103" i="122"/>
  <c r="J103" i="122"/>
  <c r="C104" i="122"/>
  <c r="D104" i="122"/>
  <c r="E104" i="122"/>
  <c r="F104" i="122"/>
  <c r="H104" i="122"/>
  <c r="I104" i="122"/>
  <c r="J104" i="122"/>
  <c r="C105" i="122"/>
  <c r="D105" i="122"/>
  <c r="E105" i="122"/>
  <c r="F105" i="122"/>
  <c r="H105" i="122"/>
  <c r="I105" i="122"/>
  <c r="J105" i="122"/>
  <c r="C106" i="122"/>
  <c r="D106" i="122"/>
  <c r="E106" i="122"/>
  <c r="F106" i="122"/>
  <c r="H106" i="122"/>
  <c r="I106" i="122"/>
  <c r="J106" i="122"/>
  <c r="C107" i="122"/>
  <c r="D107" i="122"/>
  <c r="E107" i="122"/>
  <c r="F107" i="122"/>
  <c r="H107" i="122"/>
  <c r="I107" i="122"/>
  <c r="J107" i="122"/>
  <c r="C108" i="122"/>
  <c r="D108" i="122"/>
  <c r="E108" i="122"/>
  <c r="F108" i="122"/>
  <c r="H108" i="122"/>
  <c r="I108" i="122"/>
  <c r="J108" i="122"/>
  <c r="C109" i="122"/>
  <c r="D109" i="122"/>
  <c r="E109" i="122"/>
  <c r="F109" i="122"/>
  <c r="H109" i="122"/>
  <c r="I109" i="122"/>
  <c r="J109" i="122"/>
  <c r="C110" i="122"/>
  <c r="D110" i="122"/>
  <c r="E110" i="122"/>
  <c r="F110" i="122"/>
  <c r="H110" i="122"/>
  <c r="I110" i="122"/>
  <c r="J110" i="122"/>
  <c r="C111" i="122"/>
  <c r="D111" i="122"/>
  <c r="E111" i="122"/>
  <c r="F111" i="122"/>
  <c r="H111" i="122"/>
  <c r="I111" i="122"/>
  <c r="J111" i="122"/>
  <c r="C112" i="122"/>
  <c r="D112" i="122"/>
  <c r="E112" i="122"/>
  <c r="F112" i="122"/>
  <c r="H112" i="122"/>
  <c r="I112" i="122"/>
  <c r="J112" i="122"/>
  <c r="C113" i="122"/>
  <c r="D113" i="122"/>
  <c r="E113" i="122"/>
  <c r="F113" i="122"/>
  <c r="H113" i="122"/>
  <c r="I113" i="122"/>
  <c r="J113" i="122"/>
  <c r="C114" i="122"/>
  <c r="D114" i="122"/>
  <c r="E114" i="122"/>
  <c r="F114" i="122"/>
  <c r="H114" i="122"/>
  <c r="I114" i="122"/>
  <c r="J114" i="122"/>
  <c r="C115" i="122"/>
  <c r="D115" i="122"/>
  <c r="E115" i="122"/>
  <c r="F115" i="122"/>
  <c r="H115" i="122"/>
  <c r="I115" i="122"/>
  <c r="J115" i="122"/>
  <c r="C116" i="122"/>
  <c r="D116" i="122"/>
  <c r="E116" i="122"/>
  <c r="F116" i="122"/>
  <c r="H116" i="122"/>
  <c r="I116" i="122"/>
  <c r="J116" i="122"/>
  <c r="C117" i="122"/>
  <c r="D117" i="122"/>
  <c r="E117" i="122"/>
  <c r="F117" i="122"/>
  <c r="H117" i="122"/>
  <c r="I117" i="122"/>
  <c r="J117" i="122"/>
  <c r="C118" i="122"/>
  <c r="D118" i="122"/>
  <c r="E118" i="122"/>
  <c r="F118" i="122"/>
  <c r="H118" i="122"/>
  <c r="I118" i="122"/>
  <c r="J118" i="122"/>
  <c r="C119" i="122"/>
  <c r="D119" i="122"/>
  <c r="E119" i="122"/>
  <c r="F119" i="122"/>
  <c r="H119" i="122"/>
  <c r="I119" i="122"/>
  <c r="J119" i="122"/>
  <c r="C120" i="122"/>
  <c r="D120" i="122"/>
  <c r="E120" i="122"/>
  <c r="F120" i="122"/>
  <c r="H120" i="122"/>
  <c r="I120" i="122"/>
  <c r="J120" i="122"/>
  <c r="C121" i="122"/>
  <c r="D121" i="122"/>
  <c r="E121" i="122"/>
  <c r="F121" i="122"/>
  <c r="H121" i="122"/>
  <c r="I121" i="122"/>
  <c r="J121" i="122"/>
  <c r="C122" i="122"/>
  <c r="D122" i="122"/>
  <c r="E122" i="122"/>
  <c r="F122" i="122"/>
  <c r="H122" i="122"/>
  <c r="I122" i="122"/>
  <c r="J122" i="122"/>
  <c r="C123" i="122"/>
  <c r="D123" i="122"/>
  <c r="E123" i="122"/>
  <c r="F123" i="122"/>
  <c r="H123" i="122"/>
  <c r="I123" i="122"/>
  <c r="J123" i="122"/>
  <c r="C124" i="122"/>
  <c r="D124" i="122"/>
  <c r="E124" i="122"/>
  <c r="F124" i="122"/>
  <c r="H124" i="122"/>
  <c r="I124" i="122"/>
  <c r="J124" i="122"/>
  <c r="C125" i="122"/>
  <c r="D125" i="122"/>
  <c r="E125" i="122"/>
  <c r="F125" i="122"/>
  <c r="H125" i="122"/>
  <c r="I125" i="122"/>
  <c r="J125" i="122"/>
  <c r="C126" i="122"/>
  <c r="D126" i="122"/>
  <c r="E126" i="122"/>
  <c r="F126" i="122"/>
  <c r="H126" i="122"/>
  <c r="I126" i="122"/>
  <c r="J126" i="122"/>
  <c r="C127" i="122"/>
  <c r="D127" i="122"/>
  <c r="E127" i="122"/>
  <c r="F127" i="122"/>
  <c r="H127" i="122"/>
  <c r="I127" i="122"/>
  <c r="J127" i="122"/>
  <c r="C128" i="122"/>
  <c r="D128" i="122"/>
  <c r="E128" i="122"/>
  <c r="F128" i="122"/>
  <c r="H128" i="122"/>
  <c r="I128" i="122"/>
  <c r="J128" i="122"/>
  <c r="C129" i="122"/>
  <c r="D129" i="122"/>
  <c r="E129" i="122"/>
  <c r="F129" i="122"/>
  <c r="H129" i="122"/>
  <c r="I129" i="122"/>
  <c r="J129" i="122"/>
  <c r="C130" i="122"/>
  <c r="D130" i="122"/>
  <c r="E130" i="122"/>
  <c r="F130" i="122"/>
  <c r="H130" i="122"/>
  <c r="I130" i="122"/>
  <c r="J130" i="122"/>
  <c r="C131" i="122"/>
  <c r="D131" i="122"/>
  <c r="E131" i="122"/>
  <c r="F131" i="122"/>
  <c r="H131" i="122"/>
  <c r="I131" i="122"/>
  <c r="J131" i="122"/>
  <c r="C132" i="122"/>
  <c r="D132" i="122"/>
  <c r="E132" i="122"/>
  <c r="F132" i="122"/>
  <c r="H132" i="122"/>
  <c r="I132" i="122"/>
  <c r="J132" i="122"/>
  <c r="C133" i="122"/>
  <c r="D133" i="122"/>
  <c r="E133" i="122"/>
  <c r="F133" i="122"/>
  <c r="H133" i="122"/>
  <c r="I133" i="122"/>
  <c r="J133" i="122"/>
  <c r="C134" i="122"/>
  <c r="D134" i="122"/>
  <c r="E134" i="122"/>
  <c r="F134" i="122"/>
  <c r="H134" i="122"/>
  <c r="I134" i="122"/>
  <c r="J134" i="122"/>
  <c r="C135" i="122"/>
  <c r="D135" i="122"/>
  <c r="E135" i="122"/>
  <c r="F135" i="122"/>
  <c r="H135" i="122"/>
  <c r="I135" i="122"/>
  <c r="J135" i="122"/>
  <c r="C136" i="122"/>
  <c r="D136" i="122"/>
  <c r="E136" i="122"/>
  <c r="F136" i="122"/>
  <c r="H136" i="122"/>
  <c r="I136" i="122"/>
  <c r="J136" i="122"/>
  <c r="C137" i="122"/>
  <c r="D137" i="122"/>
  <c r="E137" i="122"/>
  <c r="F137" i="122"/>
  <c r="H137" i="122"/>
  <c r="I137" i="122"/>
  <c r="J137" i="122"/>
  <c r="C138" i="122"/>
  <c r="D138" i="122"/>
  <c r="E138" i="122"/>
  <c r="F138" i="122"/>
  <c r="H138" i="122"/>
  <c r="I138" i="122"/>
  <c r="J138" i="122"/>
  <c r="C139" i="122"/>
  <c r="D139" i="122"/>
  <c r="E139" i="122"/>
  <c r="F139" i="122"/>
  <c r="H139" i="122"/>
  <c r="I139" i="122"/>
  <c r="J139" i="122"/>
  <c r="C140" i="122"/>
  <c r="D140" i="122"/>
  <c r="E140" i="122"/>
  <c r="F140" i="122"/>
  <c r="H140" i="122"/>
  <c r="I140" i="122"/>
  <c r="J140" i="122"/>
  <c r="C141" i="122"/>
  <c r="D141" i="122"/>
  <c r="E141" i="122"/>
  <c r="F141" i="122"/>
  <c r="H141" i="122"/>
  <c r="I141" i="122"/>
  <c r="J141" i="122"/>
  <c r="C142" i="122"/>
  <c r="D142" i="122"/>
  <c r="E142" i="122"/>
  <c r="F142" i="122"/>
  <c r="H142" i="122"/>
  <c r="I142" i="122"/>
  <c r="J142" i="122"/>
  <c r="C143" i="122"/>
  <c r="D143" i="122"/>
  <c r="E143" i="122"/>
  <c r="F143" i="122"/>
  <c r="H143" i="122"/>
  <c r="I143" i="122"/>
  <c r="J143" i="122"/>
  <c r="C144" i="122"/>
  <c r="D144" i="122"/>
  <c r="E144" i="122"/>
  <c r="F144" i="122"/>
  <c r="H144" i="122"/>
  <c r="I144" i="122"/>
  <c r="J144" i="122"/>
  <c r="C145" i="122"/>
  <c r="D145" i="122"/>
  <c r="E145" i="122"/>
  <c r="F145" i="122"/>
  <c r="H145" i="122"/>
  <c r="I145" i="122"/>
  <c r="J145" i="122"/>
  <c r="C146" i="122"/>
  <c r="D146" i="122"/>
  <c r="E146" i="122"/>
  <c r="F146" i="122"/>
  <c r="H146" i="122"/>
  <c r="I146" i="122"/>
  <c r="J146" i="122"/>
  <c r="C147" i="122"/>
  <c r="D147" i="122"/>
  <c r="E147" i="122"/>
  <c r="F147" i="122"/>
  <c r="H147" i="122"/>
  <c r="I147" i="122"/>
  <c r="J147" i="122"/>
  <c r="C148" i="122"/>
  <c r="D148" i="122"/>
  <c r="E148" i="122"/>
  <c r="F148" i="122"/>
  <c r="H148" i="122"/>
  <c r="I148" i="122"/>
  <c r="J148" i="122"/>
  <c r="C149" i="122"/>
  <c r="D149" i="122"/>
  <c r="E149" i="122"/>
  <c r="F149" i="122"/>
  <c r="H149" i="122"/>
  <c r="I149" i="122"/>
  <c r="J149" i="122"/>
  <c r="C150" i="122"/>
  <c r="D150" i="122"/>
  <c r="E150" i="122"/>
  <c r="F150" i="122"/>
  <c r="H150" i="122"/>
  <c r="I150" i="122"/>
  <c r="J150" i="122"/>
  <c r="C151" i="122"/>
  <c r="D151" i="122"/>
  <c r="E151" i="122"/>
  <c r="F151" i="122"/>
  <c r="H151" i="122"/>
  <c r="I151" i="122"/>
  <c r="J151" i="122"/>
  <c r="C152" i="122"/>
  <c r="D152" i="122"/>
  <c r="E152" i="122"/>
  <c r="F152" i="122"/>
  <c r="H152" i="122"/>
  <c r="I152" i="122"/>
  <c r="J152" i="122"/>
  <c r="C153" i="122"/>
  <c r="D153" i="122"/>
  <c r="E153" i="122"/>
  <c r="F153" i="122"/>
  <c r="H153" i="122"/>
  <c r="I153" i="122"/>
  <c r="J153" i="122"/>
  <c r="C154" i="122"/>
  <c r="D154" i="122"/>
  <c r="E154" i="122"/>
  <c r="F154" i="122"/>
  <c r="H154" i="122"/>
  <c r="I154" i="122"/>
  <c r="J154" i="122"/>
  <c r="C155" i="122"/>
  <c r="D155" i="122"/>
  <c r="E155" i="122"/>
  <c r="F155" i="122"/>
  <c r="H155" i="122"/>
  <c r="I155" i="122"/>
  <c r="J155" i="122"/>
  <c r="C156" i="122"/>
  <c r="D156" i="122"/>
  <c r="E156" i="122"/>
  <c r="F156" i="122"/>
  <c r="H156" i="122"/>
  <c r="I156" i="122"/>
  <c r="J156" i="122"/>
  <c r="C157" i="122"/>
  <c r="D157" i="122"/>
  <c r="E157" i="122"/>
  <c r="F157" i="122"/>
  <c r="H157" i="122"/>
  <c r="I157" i="122"/>
  <c r="J157" i="122"/>
  <c r="C158" i="122"/>
  <c r="D158" i="122"/>
  <c r="E158" i="122"/>
  <c r="F158" i="122"/>
  <c r="H158" i="122"/>
  <c r="I158" i="122"/>
  <c r="J158" i="122"/>
  <c r="C159" i="122"/>
  <c r="D159" i="122"/>
  <c r="E159" i="122"/>
  <c r="F159" i="122"/>
  <c r="H159" i="122"/>
  <c r="I159" i="122"/>
  <c r="J159" i="122"/>
  <c r="C160" i="122"/>
  <c r="D160" i="122"/>
  <c r="E160" i="122"/>
  <c r="F160" i="122"/>
  <c r="H160" i="122"/>
  <c r="I160" i="122"/>
  <c r="J160" i="122"/>
  <c r="C161" i="122"/>
  <c r="D161" i="122"/>
  <c r="E161" i="122"/>
  <c r="F161" i="122"/>
  <c r="H161" i="122"/>
  <c r="I161" i="122"/>
  <c r="J161" i="122"/>
  <c r="C162" i="122"/>
  <c r="D162" i="122"/>
  <c r="E162" i="122"/>
  <c r="F162" i="122"/>
  <c r="H162" i="122"/>
  <c r="I162" i="122"/>
  <c r="J162" i="122"/>
  <c r="C163" i="122"/>
  <c r="D163" i="122"/>
  <c r="E163" i="122"/>
  <c r="F163" i="122"/>
  <c r="H163" i="122"/>
  <c r="I163" i="122"/>
  <c r="J163" i="122"/>
  <c r="C164" i="122"/>
  <c r="D164" i="122"/>
  <c r="E164" i="122"/>
  <c r="F164" i="122"/>
  <c r="H164" i="122"/>
  <c r="I164" i="122"/>
  <c r="J164" i="122"/>
  <c r="C165" i="122"/>
  <c r="D165" i="122"/>
  <c r="E165" i="122"/>
  <c r="F165" i="122"/>
  <c r="H165" i="122"/>
  <c r="I165" i="122"/>
  <c r="J165" i="122"/>
  <c r="C166" i="122"/>
  <c r="D166" i="122"/>
  <c r="E166" i="122"/>
  <c r="F166" i="122"/>
  <c r="H166" i="122"/>
  <c r="I166" i="122"/>
  <c r="J166" i="122"/>
  <c r="C167" i="122"/>
  <c r="D167" i="122"/>
  <c r="E167" i="122"/>
  <c r="F167" i="122"/>
  <c r="H167" i="122"/>
  <c r="I167" i="122"/>
  <c r="J167" i="122"/>
  <c r="C168" i="122"/>
  <c r="D168" i="122"/>
  <c r="E168" i="122"/>
  <c r="F168" i="122"/>
  <c r="H168" i="122"/>
  <c r="I168" i="122"/>
  <c r="J168" i="122"/>
  <c r="C169" i="122"/>
  <c r="D169" i="122"/>
  <c r="E169" i="122"/>
  <c r="F169" i="122"/>
  <c r="H169" i="122"/>
  <c r="I169" i="122"/>
  <c r="J169" i="122"/>
  <c r="C170" i="122"/>
  <c r="D170" i="122"/>
  <c r="E170" i="122"/>
  <c r="F170" i="122"/>
  <c r="H170" i="122"/>
  <c r="I170" i="122"/>
  <c r="J170" i="122"/>
  <c r="C171" i="122"/>
  <c r="D171" i="122"/>
  <c r="E171" i="122"/>
  <c r="F171" i="122"/>
  <c r="H171" i="122"/>
  <c r="I171" i="122"/>
  <c r="J171" i="122"/>
  <c r="C172" i="122"/>
  <c r="D172" i="122"/>
  <c r="E172" i="122"/>
  <c r="F172" i="122"/>
  <c r="H172" i="122"/>
  <c r="I172" i="122"/>
  <c r="J172" i="122"/>
  <c r="C173" i="122"/>
  <c r="D173" i="122"/>
  <c r="E173" i="122"/>
  <c r="F173" i="122"/>
  <c r="H173" i="122"/>
  <c r="I173" i="122"/>
  <c r="J173" i="122"/>
  <c r="C174" i="122"/>
  <c r="D174" i="122"/>
  <c r="E174" i="122"/>
  <c r="F174" i="122"/>
  <c r="H174" i="122"/>
  <c r="I174" i="122"/>
  <c r="J174" i="122"/>
  <c r="C175" i="122"/>
  <c r="D175" i="122"/>
  <c r="E175" i="122"/>
  <c r="F175" i="122"/>
  <c r="H175" i="122"/>
  <c r="I175" i="122"/>
  <c r="J175" i="122"/>
  <c r="C176" i="122"/>
  <c r="D176" i="122"/>
  <c r="E176" i="122"/>
  <c r="F176" i="122"/>
  <c r="H176" i="122"/>
  <c r="I176" i="122"/>
  <c r="J176" i="122"/>
  <c r="C177" i="122"/>
  <c r="D177" i="122"/>
  <c r="E177" i="122"/>
  <c r="F177" i="122"/>
  <c r="H177" i="122"/>
  <c r="I177" i="122"/>
  <c r="J177" i="122"/>
  <c r="C178" i="122"/>
  <c r="D178" i="122"/>
  <c r="E178" i="122"/>
  <c r="F178" i="122"/>
  <c r="H178" i="122"/>
  <c r="I178" i="122"/>
  <c r="J178" i="122"/>
  <c r="C179" i="122"/>
  <c r="D179" i="122"/>
  <c r="E179" i="122"/>
  <c r="F179" i="122"/>
  <c r="H179" i="122"/>
  <c r="I179" i="122"/>
  <c r="J179" i="122"/>
  <c r="C180" i="122"/>
  <c r="D180" i="122"/>
  <c r="E180" i="122"/>
  <c r="F180" i="122"/>
  <c r="H180" i="122"/>
  <c r="I180" i="122"/>
  <c r="J180" i="122"/>
  <c r="C181" i="122"/>
  <c r="D181" i="122"/>
  <c r="E181" i="122"/>
  <c r="F181" i="122"/>
  <c r="H181" i="122"/>
  <c r="I181" i="122"/>
  <c r="J181" i="122"/>
  <c r="C182" i="122"/>
  <c r="D182" i="122"/>
  <c r="E182" i="122"/>
  <c r="F182" i="122"/>
  <c r="H182" i="122"/>
  <c r="I182" i="122"/>
  <c r="J182" i="122"/>
  <c r="C183" i="122"/>
  <c r="D183" i="122"/>
  <c r="E183" i="122"/>
  <c r="F183" i="122"/>
  <c r="H183" i="122"/>
  <c r="I183" i="122"/>
  <c r="J183" i="122"/>
  <c r="C184" i="122"/>
  <c r="D184" i="122"/>
  <c r="E184" i="122"/>
  <c r="F184" i="122"/>
  <c r="H184" i="122"/>
  <c r="I184" i="122"/>
  <c r="J184" i="122"/>
  <c r="C185" i="122"/>
  <c r="D185" i="122"/>
  <c r="E185" i="122"/>
  <c r="F185" i="122"/>
  <c r="H185" i="122"/>
  <c r="I185" i="122"/>
  <c r="J185" i="122"/>
  <c r="C186" i="122"/>
  <c r="D186" i="122"/>
  <c r="E186" i="122"/>
  <c r="F186" i="122"/>
  <c r="H186" i="122"/>
  <c r="I186" i="122"/>
  <c r="J186" i="122"/>
  <c r="C187" i="122"/>
  <c r="D187" i="122"/>
  <c r="E187" i="122"/>
  <c r="F187" i="122"/>
  <c r="H187" i="122"/>
  <c r="I187" i="122"/>
  <c r="J187" i="122"/>
  <c r="C188" i="122"/>
  <c r="D188" i="122"/>
  <c r="E188" i="122"/>
  <c r="F188" i="122"/>
  <c r="H188" i="122"/>
  <c r="I188" i="122"/>
  <c r="J188" i="122"/>
  <c r="C189" i="122"/>
  <c r="D189" i="122"/>
  <c r="E189" i="122"/>
  <c r="F189" i="122"/>
  <c r="H189" i="122"/>
  <c r="I189" i="122"/>
  <c r="J189" i="122"/>
  <c r="C190" i="122"/>
  <c r="D190" i="122"/>
  <c r="E190" i="122"/>
  <c r="F190" i="122"/>
  <c r="H190" i="122"/>
  <c r="I190" i="122"/>
  <c r="J190" i="122"/>
  <c r="C191" i="122"/>
  <c r="D191" i="122"/>
  <c r="E191" i="122"/>
  <c r="F191" i="122"/>
  <c r="H191" i="122"/>
  <c r="I191" i="122"/>
  <c r="J191" i="122"/>
  <c r="C192" i="122"/>
  <c r="D192" i="122"/>
  <c r="E192" i="122"/>
  <c r="F192" i="122"/>
  <c r="H192" i="122"/>
  <c r="I192" i="122"/>
  <c r="J192" i="122"/>
  <c r="C193" i="122"/>
  <c r="D193" i="122"/>
  <c r="E193" i="122"/>
  <c r="F193" i="122"/>
  <c r="H193" i="122"/>
  <c r="I193" i="122"/>
  <c r="J193" i="122"/>
  <c r="C194" i="122"/>
  <c r="D194" i="122"/>
  <c r="E194" i="122"/>
  <c r="F194" i="122"/>
  <c r="H194" i="122"/>
  <c r="I194" i="122"/>
  <c r="J194" i="122"/>
  <c r="C195" i="122"/>
  <c r="D195" i="122"/>
  <c r="E195" i="122"/>
  <c r="F195" i="122"/>
  <c r="H195" i="122"/>
  <c r="I195" i="122"/>
  <c r="J195" i="122"/>
  <c r="C196" i="122"/>
  <c r="D196" i="122"/>
  <c r="E196" i="122"/>
  <c r="F196" i="122"/>
  <c r="H196" i="122"/>
  <c r="I196" i="122"/>
  <c r="J196" i="122"/>
  <c r="C197" i="122"/>
  <c r="D197" i="122"/>
  <c r="E197" i="122"/>
  <c r="F197" i="122"/>
  <c r="H197" i="122"/>
  <c r="I197" i="122"/>
  <c r="J197" i="122"/>
  <c r="C198" i="122"/>
  <c r="D198" i="122"/>
  <c r="E198" i="122"/>
  <c r="F198" i="122"/>
  <c r="H198" i="122"/>
  <c r="I198" i="122"/>
  <c r="J198" i="122"/>
  <c r="C199" i="122"/>
  <c r="D199" i="122"/>
  <c r="E199" i="122"/>
  <c r="F199" i="122"/>
  <c r="H199" i="122"/>
  <c r="I199" i="122"/>
  <c r="J199" i="122"/>
  <c r="C200" i="122"/>
  <c r="D200" i="122"/>
  <c r="E200" i="122"/>
  <c r="F200" i="122"/>
  <c r="H200" i="122"/>
  <c r="I200" i="122"/>
  <c r="J200" i="122"/>
  <c r="C201" i="122"/>
  <c r="D201" i="122"/>
  <c r="E201" i="122"/>
  <c r="F201" i="122"/>
  <c r="H201" i="122"/>
  <c r="I201" i="122"/>
  <c r="J201" i="122"/>
  <c r="C202" i="122"/>
  <c r="D202" i="122"/>
  <c r="E202" i="122"/>
  <c r="F202" i="122"/>
  <c r="H202" i="122"/>
  <c r="I202" i="122"/>
  <c r="J202" i="122"/>
  <c r="C203" i="122"/>
  <c r="D203" i="122"/>
  <c r="E203" i="122"/>
  <c r="F203" i="122"/>
  <c r="H203" i="122"/>
  <c r="I203" i="122"/>
  <c r="J203" i="122"/>
  <c r="C204" i="122"/>
  <c r="D204" i="122"/>
  <c r="E204" i="122"/>
  <c r="F204" i="122"/>
  <c r="H204" i="122"/>
  <c r="I204" i="122"/>
  <c r="J204" i="122"/>
  <c r="C205" i="122"/>
  <c r="D205" i="122"/>
  <c r="E205" i="122"/>
  <c r="F205" i="122"/>
  <c r="H205" i="122"/>
  <c r="I205" i="122"/>
  <c r="J205" i="122"/>
  <c r="C206" i="122"/>
  <c r="D206" i="122"/>
  <c r="E206" i="122"/>
  <c r="F206" i="122"/>
  <c r="H206" i="122"/>
  <c r="I206" i="122"/>
  <c r="J206" i="122"/>
  <c r="C207" i="122"/>
  <c r="D207" i="122"/>
  <c r="E207" i="122"/>
  <c r="F207" i="122"/>
  <c r="H207" i="122"/>
  <c r="I207" i="122"/>
  <c r="J207" i="122"/>
  <c r="C208" i="122"/>
  <c r="D208" i="122"/>
  <c r="E208" i="122"/>
  <c r="F208" i="122"/>
  <c r="H208" i="122"/>
  <c r="I208" i="122"/>
  <c r="J208" i="122"/>
  <c r="C209" i="122"/>
  <c r="D209" i="122"/>
  <c r="E209" i="122"/>
  <c r="F209" i="122"/>
  <c r="H209" i="122"/>
  <c r="I209" i="122"/>
  <c r="J209" i="122"/>
  <c r="C210" i="122"/>
  <c r="D210" i="122"/>
  <c r="E210" i="122"/>
  <c r="F210" i="122"/>
  <c r="H210" i="122"/>
  <c r="I210" i="122"/>
  <c r="J210" i="122"/>
  <c r="C211" i="122"/>
  <c r="D211" i="122"/>
  <c r="E211" i="122"/>
  <c r="F211" i="122"/>
  <c r="H211" i="122"/>
  <c r="I211" i="122"/>
  <c r="J211" i="122"/>
  <c r="C212" i="122"/>
  <c r="D212" i="122"/>
  <c r="E212" i="122"/>
  <c r="F212" i="122"/>
  <c r="H212" i="122"/>
  <c r="I212" i="122"/>
  <c r="J212" i="122"/>
  <c r="C213" i="122"/>
  <c r="D213" i="122"/>
  <c r="E213" i="122"/>
  <c r="F213" i="122"/>
  <c r="H213" i="122"/>
  <c r="I213" i="122"/>
  <c r="J213" i="122"/>
  <c r="C214" i="122"/>
  <c r="D214" i="122"/>
  <c r="E214" i="122"/>
  <c r="F214" i="122"/>
  <c r="H214" i="122"/>
  <c r="I214" i="122"/>
  <c r="J214" i="122"/>
  <c r="C215" i="122"/>
  <c r="D215" i="122"/>
  <c r="E215" i="122"/>
  <c r="F215" i="122"/>
  <c r="H215" i="122"/>
  <c r="I215" i="122"/>
  <c r="J215" i="122"/>
  <c r="C216" i="122"/>
  <c r="D216" i="122"/>
  <c r="E216" i="122"/>
  <c r="F216" i="122"/>
  <c r="H216" i="122"/>
  <c r="I216" i="122"/>
  <c r="J216" i="122"/>
  <c r="C217" i="122"/>
  <c r="D217" i="122"/>
  <c r="E217" i="122"/>
  <c r="F217" i="122"/>
  <c r="H217" i="122"/>
  <c r="I217" i="122"/>
  <c r="J217" i="122"/>
  <c r="C218" i="122"/>
  <c r="D218" i="122"/>
  <c r="E218" i="122"/>
  <c r="F218" i="122"/>
  <c r="H218" i="122"/>
  <c r="I218" i="122"/>
  <c r="J218" i="122"/>
  <c r="C219" i="122"/>
  <c r="D219" i="122"/>
  <c r="E219" i="122"/>
  <c r="F219" i="122"/>
  <c r="H219" i="122"/>
  <c r="I219" i="122"/>
  <c r="J219" i="122"/>
  <c r="C220" i="122"/>
  <c r="D220" i="122"/>
  <c r="E220" i="122"/>
  <c r="F220" i="122"/>
  <c r="H220" i="122"/>
  <c r="I220" i="122"/>
  <c r="J220" i="122"/>
  <c r="C221" i="122"/>
  <c r="D221" i="122"/>
  <c r="E221" i="122"/>
  <c r="F221" i="122"/>
  <c r="H221" i="122"/>
  <c r="I221" i="122"/>
  <c r="J221" i="122"/>
  <c r="C222" i="122"/>
  <c r="D222" i="122"/>
  <c r="E222" i="122"/>
  <c r="F222" i="122"/>
  <c r="H222" i="122"/>
  <c r="I222" i="122"/>
  <c r="J222" i="122"/>
  <c r="C223" i="122"/>
  <c r="D223" i="122"/>
  <c r="E223" i="122"/>
  <c r="F223" i="122"/>
  <c r="H223" i="122"/>
  <c r="I223" i="122"/>
  <c r="J223" i="122"/>
  <c r="C224" i="122"/>
  <c r="D224" i="122"/>
  <c r="E224" i="122"/>
  <c r="F224" i="122"/>
  <c r="H224" i="122"/>
  <c r="I224" i="122"/>
  <c r="J224" i="122"/>
  <c r="C225" i="122"/>
  <c r="D225" i="122"/>
  <c r="E225" i="122"/>
  <c r="F225" i="122"/>
  <c r="H225" i="122"/>
  <c r="I225" i="122"/>
  <c r="J225" i="122"/>
  <c r="C226" i="122"/>
  <c r="D226" i="122"/>
  <c r="E226" i="122"/>
  <c r="F226" i="122"/>
  <c r="H226" i="122"/>
  <c r="I226" i="122"/>
  <c r="J226" i="122"/>
  <c r="C227" i="122"/>
  <c r="D227" i="122"/>
  <c r="E227" i="122"/>
  <c r="F227" i="122"/>
  <c r="H227" i="122"/>
  <c r="I227" i="122"/>
  <c r="J227" i="122"/>
  <c r="C228" i="122"/>
  <c r="D228" i="122"/>
  <c r="E228" i="122"/>
  <c r="F228" i="122"/>
  <c r="H228" i="122"/>
  <c r="I228" i="122"/>
  <c r="J228" i="122"/>
  <c r="C229" i="122"/>
  <c r="D229" i="122"/>
  <c r="E229" i="122"/>
  <c r="F229" i="122"/>
  <c r="H229" i="122"/>
  <c r="I229" i="122"/>
  <c r="J229" i="122"/>
  <c r="C230" i="122"/>
  <c r="D230" i="122"/>
  <c r="E230" i="122"/>
  <c r="F230" i="122"/>
  <c r="H230" i="122"/>
  <c r="I230" i="122"/>
  <c r="J230" i="122"/>
  <c r="C231" i="122"/>
  <c r="D231" i="122"/>
  <c r="E231" i="122"/>
  <c r="F231" i="122"/>
  <c r="H231" i="122"/>
  <c r="I231" i="122"/>
  <c r="J231" i="122"/>
  <c r="C232" i="122"/>
  <c r="D232" i="122"/>
  <c r="E232" i="122"/>
  <c r="F232" i="122"/>
  <c r="H232" i="122"/>
  <c r="I232" i="122"/>
  <c r="J232" i="122"/>
  <c r="C233" i="122"/>
  <c r="D233" i="122"/>
  <c r="E233" i="122"/>
  <c r="F233" i="122"/>
  <c r="H233" i="122"/>
  <c r="I233" i="122"/>
  <c r="J233" i="122"/>
  <c r="C234" i="122"/>
  <c r="D234" i="122"/>
  <c r="E234" i="122"/>
  <c r="F234" i="122"/>
  <c r="H234" i="122"/>
  <c r="I234" i="122"/>
  <c r="J234" i="122"/>
  <c r="C235" i="122"/>
  <c r="D235" i="122"/>
  <c r="E235" i="122"/>
  <c r="F235" i="122"/>
  <c r="H235" i="122"/>
  <c r="I235" i="122"/>
  <c r="J235" i="122"/>
  <c r="C236" i="122"/>
  <c r="D236" i="122"/>
  <c r="E236" i="122"/>
  <c r="F236" i="122"/>
  <c r="H236" i="122"/>
  <c r="I236" i="122"/>
  <c r="J236" i="122"/>
  <c r="C237" i="122"/>
  <c r="D237" i="122"/>
  <c r="E237" i="122"/>
  <c r="F237" i="122"/>
  <c r="H237" i="122"/>
  <c r="I237" i="122"/>
  <c r="J237" i="122"/>
  <c r="C238" i="122"/>
  <c r="D238" i="122"/>
  <c r="E238" i="122"/>
  <c r="F238" i="122"/>
  <c r="H238" i="122"/>
  <c r="I238" i="122"/>
  <c r="J238" i="122"/>
  <c r="C239" i="122"/>
  <c r="D239" i="122"/>
  <c r="E239" i="122"/>
  <c r="F239" i="122"/>
  <c r="H239" i="122"/>
  <c r="I239" i="122"/>
  <c r="J239" i="122"/>
  <c r="C240" i="122"/>
  <c r="D240" i="122"/>
  <c r="E240" i="122"/>
  <c r="F240" i="122"/>
  <c r="H240" i="122"/>
  <c r="I240" i="122"/>
  <c r="J240" i="122"/>
  <c r="C241" i="122"/>
  <c r="D241" i="122"/>
  <c r="E241" i="122"/>
  <c r="F241" i="122"/>
  <c r="H241" i="122"/>
  <c r="I241" i="122"/>
  <c r="J241" i="122"/>
  <c r="C242" i="122"/>
  <c r="D242" i="122"/>
  <c r="E242" i="122"/>
  <c r="F242" i="122"/>
  <c r="H242" i="122"/>
  <c r="I242" i="122"/>
  <c r="J242" i="122"/>
  <c r="C243" i="122"/>
  <c r="D243" i="122"/>
  <c r="E243" i="122"/>
  <c r="F243" i="122"/>
  <c r="H243" i="122"/>
  <c r="I243" i="122"/>
  <c r="J243" i="122"/>
  <c r="C244" i="122"/>
  <c r="D244" i="122"/>
  <c r="E244" i="122"/>
  <c r="F244" i="122"/>
  <c r="H244" i="122"/>
  <c r="I244" i="122"/>
  <c r="J244" i="122"/>
  <c r="C245" i="122"/>
  <c r="D245" i="122"/>
  <c r="E245" i="122"/>
  <c r="F245" i="122"/>
  <c r="H245" i="122"/>
  <c r="I245" i="122"/>
  <c r="J245" i="122"/>
  <c r="C246" i="122"/>
  <c r="D246" i="122"/>
  <c r="E246" i="122"/>
  <c r="F246" i="122"/>
  <c r="H246" i="122"/>
  <c r="I246" i="122"/>
  <c r="J246" i="122"/>
  <c r="C247" i="122"/>
  <c r="D247" i="122"/>
  <c r="E247" i="122"/>
  <c r="F247" i="122"/>
  <c r="H247" i="122"/>
  <c r="I247" i="122"/>
  <c r="J247" i="122"/>
  <c r="C248" i="122"/>
  <c r="D248" i="122"/>
  <c r="E248" i="122"/>
  <c r="F248" i="122"/>
  <c r="H248" i="122"/>
  <c r="I248" i="122"/>
  <c r="J248" i="122"/>
  <c r="C249" i="122"/>
  <c r="D249" i="122"/>
  <c r="E249" i="122"/>
  <c r="F249" i="122"/>
  <c r="H249" i="122"/>
  <c r="I249" i="122"/>
  <c r="J249" i="122"/>
  <c r="C250" i="122"/>
  <c r="D250" i="122"/>
  <c r="E250" i="122"/>
  <c r="F250" i="122"/>
  <c r="H250" i="122"/>
  <c r="I250" i="122"/>
  <c r="J250" i="122"/>
  <c r="C251" i="122"/>
  <c r="D251" i="122"/>
  <c r="E251" i="122"/>
  <c r="F251" i="122"/>
  <c r="H251" i="122"/>
  <c r="I251" i="122"/>
  <c r="J251" i="122"/>
  <c r="C252" i="122"/>
  <c r="D252" i="122"/>
  <c r="E252" i="122"/>
  <c r="F252" i="122"/>
  <c r="H252" i="122"/>
  <c r="I252" i="122"/>
  <c r="J252" i="122"/>
  <c r="C253" i="122"/>
  <c r="D253" i="122"/>
  <c r="E253" i="122"/>
  <c r="F253" i="122"/>
  <c r="H253" i="122"/>
  <c r="I253" i="122"/>
  <c r="J253" i="122"/>
  <c r="C254" i="122"/>
  <c r="D254" i="122"/>
  <c r="E254" i="122"/>
  <c r="F254" i="122"/>
  <c r="H254" i="122"/>
  <c r="I254" i="122"/>
  <c r="J254" i="122"/>
  <c r="C255" i="122"/>
  <c r="D255" i="122"/>
  <c r="E255" i="122"/>
  <c r="F255" i="122"/>
  <c r="H255" i="122"/>
  <c r="I255" i="122"/>
  <c r="J255" i="122"/>
  <c r="C256" i="122"/>
  <c r="D256" i="122"/>
  <c r="E256" i="122"/>
  <c r="F256" i="122"/>
  <c r="H256" i="122"/>
  <c r="I256" i="122"/>
  <c r="J256" i="122"/>
  <c r="C257" i="122"/>
  <c r="D257" i="122"/>
  <c r="E257" i="122"/>
  <c r="F257" i="122"/>
  <c r="H257" i="122"/>
  <c r="I257" i="122"/>
  <c r="J257" i="122"/>
  <c r="C258" i="122"/>
  <c r="D258" i="122"/>
  <c r="E258" i="122"/>
  <c r="F258" i="122"/>
  <c r="H258" i="122"/>
  <c r="I258" i="122"/>
  <c r="J258" i="122"/>
  <c r="C259" i="122"/>
  <c r="D259" i="122"/>
  <c r="E259" i="122"/>
  <c r="F259" i="122"/>
  <c r="H259" i="122"/>
  <c r="I259" i="122"/>
  <c r="J259" i="122"/>
  <c r="C260" i="122"/>
  <c r="D260" i="122"/>
  <c r="E260" i="122"/>
  <c r="F260" i="122"/>
  <c r="H260" i="122"/>
  <c r="I260" i="122"/>
  <c r="J260" i="122"/>
  <c r="C261" i="122"/>
  <c r="D261" i="122"/>
  <c r="E261" i="122"/>
  <c r="F261" i="122"/>
  <c r="H261" i="122"/>
  <c r="I261" i="122"/>
  <c r="J261" i="122"/>
  <c r="C262" i="122"/>
  <c r="D262" i="122"/>
  <c r="E262" i="122"/>
  <c r="F262" i="122"/>
  <c r="H262" i="122"/>
  <c r="I262" i="122"/>
  <c r="J262" i="122"/>
  <c r="C263" i="122"/>
  <c r="D263" i="122"/>
  <c r="E263" i="122"/>
  <c r="F263" i="122"/>
  <c r="H263" i="122"/>
  <c r="I263" i="122"/>
  <c r="J263" i="122"/>
  <c r="C264" i="122"/>
  <c r="D264" i="122"/>
  <c r="E264" i="122"/>
  <c r="F264" i="122"/>
  <c r="H264" i="122"/>
  <c r="I264" i="122"/>
  <c r="J264" i="122"/>
  <c r="C265" i="122"/>
  <c r="D265" i="122"/>
  <c r="E265" i="122"/>
  <c r="F265" i="122"/>
  <c r="H265" i="122"/>
  <c r="I265" i="122"/>
  <c r="J265" i="122"/>
  <c r="C266" i="122"/>
  <c r="D266" i="122"/>
  <c r="E266" i="122"/>
  <c r="F266" i="122"/>
  <c r="H266" i="122"/>
  <c r="I266" i="122"/>
  <c r="J266" i="122"/>
  <c r="C267" i="122"/>
  <c r="D267" i="122"/>
  <c r="E267" i="122"/>
  <c r="F267" i="122"/>
  <c r="H267" i="122"/>
  <c r="I267" i="122"/>
  <c r="J267" i="122"/>
  <c r="C268" i="122"/>
  <c r="D268" i="122"/>
  <c r="E268" i="122"/>
  <c r="F268" i="122"/>
  <c r="H268" i="122"/>
  <c r="I268" i="122"/>
  <c r="J268" i="122"/>
  <c r="C269" i="122"/>
  <c r="D269" i="122"/>
  <c r="E269" i="122"/>
  <c r="F269" i="122"/>
  <c r="H269" i="122"/>
  <c r="I269" i="122"/>
  <c r="J269" i="122"/>
  <c r="C270" i="122"/>
  <c r="D270" i="122"/>
  <c r="E270" i="122"/>
  <c r="F270" i="122"/>
  <c r="H270" i="122"/>
  <c r="I270" i="122"/>
  <c r="J270" i="122"/>
  <c r="C271" i="122"/>
  <c r="D271" i="122"/>
  <c r="E271" i="122"/>
  <c r="F271" i="122"/>
  <c r="H271" i="122"/>
  <c r="I271" i="122"/>
  <c r="J271" i="122"/>
  <c r="C272" i="122"/>
  <c r="D272" i="122"/>
  <c r="E272" i="122"/>
  <c r="F272" i="122"/>
  <c r="H272" i="122"/>
  <c r="I272" i="122"/>
  <c r="J272" i="122"/>
  <c r="C273" i="122"/>
  <c r="D273" i="122"/>
  <c r="E273" i="122"/>
  <c r="F273" i="122"/>
  <c r="H273" i="122"/>
  <c r="I273" i="122"/>
  <c r="J273" i="122"/>
  <c r="C274" i="122"/>
  <c r="D274" i="122"/>
  <c r="E274" i="122"/>
  <c r="F274" i="122"/>
  <c r="H274" i="122"/>
  <c r="I274" i="122"/>
  <c r="J274" i="122"/>
  <c r="C275" i="122"/>
  <c r="D275" i="122"/>
  <c r="E275" i="122"/>
  <c r="F275" i="122"/>
  <c r="H275" i="122"/>
  <c r="I275" i="122"/>
  <c r="J275" i="122"/>
  <c r="C276" i="122"/>
  <c r="D276" i="122"/>
  <c r="E276" i="122"/>
  <c r="F276" i="122"/>
  <c r="H276" i="122"/>
  <c r="I276" i="122"/>
  <c r="J276" i="122"/>
  <c r="C277" i="122"/>
  <c r="D277" i="122"/>
  <c r="E277" i="122"/>
  <c r="F277" i="122"/>
  <c r="H277" i="122"/>
  <c r="I277" i="122"/>
  <c r="J277" i="122"/>
  <c r="C278" i="122"/>
  <c r="D278" i="122"/>
  <c r="E278" i="122"/>
  <c r="F278" i="122"/>
  <c r="H278" i="122"/>
  <c r="I278" i="122"/>
  <c r="J278" i="122"/>
  <c r="C279" i="122"/>
  <c r="D279" i="122"/>
  <c r="E279" i="122"/>
  <c r="F279" i="122"/>
  <c r="H279" i="122"/>
  <c r="I279" i="122"/>
  <c r="J279" i="122"/>
  <c r="C280" i="122"/>
  <c r="D280" i="122"/>
  <c r="E280" i="122"/>
  <c r="F280" i="122"/>
  <c r="H280" i="122"/>
  <c r="I280" i="122"/>
  <c r="J280" i="122"/>
  <c r="C281" i="122"/>
  <c r="D281" i="122"/>
  <c r="E281" i="122"/>
  <c r="F281" i="122"/>
  <c r="H281" i="122"/>
  <c r="I281" i="122"/>
  <c r="J281" i="122"/>
  <c r="C282" i="122"/>
  <c r="D282" i="122"/>
  <c r="E282" i="122"/>
  <c r="F282" i="122"/>
  <c r="H282" i="122"/>
  <c r="I282" i="122"/>
  <c r="J282" i="122"/>
  <c r="C283" i="122"/>
  <c r="D283" i="122"/>
  <c r="E283" i="122"/>
  <c r="F283" i="122"/>
  <c r="H283" i="122"/>
  <c r="I283" i="122"/>
  <c r="J283" i="122"/>
  <c r="C284" i="122"/>
  <c r="D284" i="122"/>
  <c r="E284" i="122"/>
  <c r="F284" i="122"/>
  <c r="H284" i="122"/>
  <c r="I284" i="122"/>
  <c r="J284" i="122"/>
  <c r="C285" i="122"/>
  <c r="D285" i="122"/>
  <c r="E285" i="122"/>
  <c r="F285" i="122"/>
  <c r="H285" i="122"/>
  <c r="I285" i="122"/>
  <c r="J285" i="122"/>
  <c r="C286" i="122"/>
  <c r="D286" i="122"/>
  <c r="E286" i="122"/>
  <c r="F286" i="122"/>
  <c r="H286" i="122"/>
  <c r="I286" i="122"/>
  <c r="J286" i="122"/>
  <c r="C287" i="122"/>
  <c r="D287" i="122"/>
  <c r="E287" i="122"/>
  <c r="F287" i="122"/>
  <c r="H287" i="122"/>
  <c r="I287" i="122"/>
  <c r="J287" i="122"/>
  <c r="C288" i="122"/>
  <c r="D288" i="122"/>
  <c r="E288" i="122"/>
  <c r="F288" i="122"/>
  <c r="H288" i="122"/>
  <c r="I288" i="122"/>
  <c r="J288" i="122"/>
  <c r="C289" i="122"/>
  <c r="D289" i="122"/>
  <c r="E289" i="122"/>
  <c r="F289" i="122"/>
  <c r="H289" i="122"/>
  <c r="I289" i="122"/>
  <c r="J289" i="122"/>
  <c r="C290" i="122"/>
  <c r="D290" i="122"/>
  <c r="E290" i="122"/>
  <c r="F290" i="122"/>
  <c r="H290" i="122"/>
  <c r="I290" i="122"/>
  <c r="J290" i="122"/>
  <c r="C291" i="122"/>
  <c r="D291" i="122"/>
  <c r="E291" i="122"/>
  <c r="F291" i="122"/>
  <c r="H291" i="122"/>
  <c r="I291" i="122"/>
  <c r="J291" i="122"/>
  <c r="C292" i="122"/>
  <c r="D292" i="122"/>
  <c r="E292" i="122"/>
  <c r="F292" i="122"/>
  <c r="H292" i="122"/>
  <c r="I292" i="122"/>
  <c r="J292" i="122"/>
  <c r="C293" i="122"/>
  <c r="D293" i="122"/>
  <c r="E293" i="122"/>
  <c r="F293" i="122"/>
  <c r="H293" i="122"/>
  <c r="I293" i="122"/>
  <c r="J293" i="122"/>
  <c r="C294" i="122"/>
  <c r="D294" i="122"/>
  <c r="E294" i="122"/>
  <c r="F294" i="122"/>
  <c r="H294" i="122"/>
  <c r="I294" i="122"/>
  <c r="J294" i="122"/>
  <c r="C295" i="122"/>
  <c r="D295" i="122"/>
  <c r="E295" i="122"/>
  <c r="F295" i="122"/>
  <c r="H295" i="122"/>
  <c r="I295" i="122"/>
  <c r="J295" i="122"/>
  <c r="C296" i="122"/>
  <c r="D296" i="122"/>
  <c r="E296" i="122"/>
  <c r="F296" i="122"/>
  <c r="H296" i="122"/>
  <c r="I296" i="122"/>
  <c r="J296" i="122"/>
  <c r="C297" i="122"/>
  <c r="D297" i="122"/>
  <c r="E297" i="122"/>
  <c r="F297" i="122"/>
  <c r="H297" i="122"/>
  <c r="I297" i="122"/>
  <c r="J297" i="122"/>
  <c r="C298" i="122"/>
  <c r="D298" i="122"/>
  <c r="E298" i="122"/>
  <c r="F298" i="122"/>
  <c r="H298" i="122"/>
  <c r="I298" i="122"/>
  <c r="J298" i="122"/>
  <c r="C299" i="122"/>
  <c r="D299" i="122"/>
  <c r="E299" i="122"/>
  <c r="F299" i="122"/>
  <c r="H299" i="122"/>
  <c r="I299" i="122"/>
  <c r="J299" i="122"/>
  <c r="C300" i="122"/>
  <c r="D300" i="122"/>
  <c r="E300" i="122"/>
  <c r="F300" i="122"/>
  <c r="H300" i="122"/>
  <c r="I300" i="122"/>
  <c r="J300" i="122"/>
  <c r="C301" i="122"/>
  <c r="D301" i="122"/>
  <c r="E301" i="122"/>
  <c r="F301" i="122"/>
  <c r="H301" i="122"/>
  <c r="I301" i="122"/>
  <c r="J301" i="122"/>
  <c r="C302" i="122"/>
  <c r="D302" i="122"/>
  <c r="E302" i="122"/>
  <c r="F302" i="122"/>
  <c r="H302" i="122"/>
  <c r="I302" i="122"/>
  <c r="J302" i="122"/>
  <c r="C303" i="122"/>
  <c r="D303" i="122"/>
  <c r="E303" i="122"/>
  <c r="F303" i="122"/>
  <c r="H303" i="122"/>
  <c r="I303" i="122"/>
  <c r="J303" i="122"/>
  <c r="C304" i="122"/>
  <c r="D304" i="122"/>
  <c r="E304" i="122"/>
  <c r="F304" i="122"/>
  <c r="H304" i="122"/>
  <c r="I304" i="122"/>
  <c r="J304" i="122"/>
  <c r="C305" i="122"/>
  <c r="D305" i="122"/>
  <c r="E305" i="122"/>
  <c r="F305" i="122"/>
  <c r="H305" i="122"/>
  <c r="I305" i="122"/>
  <c r="J305" i="122"/>
  <c r="C306" i="122"/>
  <c r="D306" i="122"/>
  <c r="E306" i="122"/>
  <c r="F306" i="122"/>
  <c r="H306" i="122"/>
  <c r="I306" i="122"/>
  <c r="J306" i="122"/>
  <c r="C307" i="122"/>
  <c r="D307" i="122"/>
  <c r="E307" i="122"/>
  <c r="F307" i="122"/>
  <c r="H307" i="122"/>
  <c r="I307" i="122"/>
  <c r="J307" i="122"/>
  <c r="C308" i="122"/>
  <c r="D308" i="122"/>
  <c r="E308" i="122"/>
  <c r="F308" i="122"/>
  <c r="H308" i="122"/>
  <c r="I308" i="122"/>
  <c r="J308" i="122"/>
  <c r="C309" i="122"/>
  <c r="D309" i="122"/>
  <c r="E309" i="122"/>
  <c r="F309" i="122"/>
  <c r="H309" i="122"/>
  <c r="I309" i="122"/>
  <c r="J309" i="122"/>
  <c r="C310" i="122"/>
  <c r="D310" i="122"/>
  <c r="E310" i="122"/>
  <c r="F310" i="122"/>
  <c r="H310" i="122"/>
  <c r="I310" i="122"/>
  <c r="J310" i="122"/>
  <c r="C311" i="122"/>
  <c r="D311" i="122"/>
  <c r="E311" i="122"/>
  <c r="F311" i="122"/>
  <c r="H311" i="122"/>
  <c r="I311" i="122"/>
  <c r="J311" i="122"/>
  <c r="C312" i="122"/>
  <c r="D312" i="122"/>
  <c r="E312" i="122"/>
  <c r="F312" i="122"/>
  <c r="H312" i="122"/>
  <c r="I312" i="122"/>
  <c r="J312" i="122"/>
  <c r="C313" i="122"/>
  <c r="D313" i="122"/>
  <c r="E313" i="122"/>
  <c r="F313" i="122"/>
  <c r="H313" i="122"/>
  <c r="I313" i="122"/>
  <c r="J313" i="122"/>
  <c r="C314" i="122"/>
  <c r="D314" i="122"/>
  <c r="E314" i="122"/>
  <c r="F314" i="122"/>
  <c r="H314" i="122"/>
  <c r="I314" i="122"/>
  <c r="J314" i="122"/>
  <c r="C315" i="122"/>
  <c r="D315" i="122"/>
  <c r="E315" i="122"/>
  <c r="F315" i="122"/>
  <c r="H315" i="122"/>
  <c r="I315" i="122"/>
  <c r="J315" i="122"/>
  <c r="C316" i="122"/>
  <c r="D316" i="122"/>
  <c r="E316" i="122"/>
  <c r="F316" i="122"/>
  <c r="H316" i="122"/>
  <c r="I316" i="122"/>
  <c r="J316" i="122"/>
  <c r="C317" i="122"/>
  <c r="D317" i="122"/>
  <c r="E317" i="122"/>
  <c r="F317" i="122"/>
  <c r="H317" i="122"/>
  <c r="I317" i="122"/>
  <c r="J317" i="122"/>
  <c r="C318" i="122"/>
  <c r="D318" i="122"/>
  <c r="E318" i="122"/>
  <c r="F318" i="122"/>
  <c r="H318" i="122"/>
  <c r="I318" i="122"/>
  <c r="J318" i="122"/>
  <c r="C319" i="122"/>
  <c r="D319" i="122"/>
  <c r="E319" i="122"/>
  <c r="F319" i="122"/>
  <c r="H319" i="122"/>
  <c r="I319" i="122"/>
  <c r="J319" i="122"/>
  <c r="C320" i="122"/>
  <c r="D320" i="122"/>
  <c r="E320" i="122"/>
  <c r="F320" i="122"/>
  <c r="H320" i="122"/>
  <c r="I320" i="122"/>
  <c r="J320" i="122"/>
  <c r="C321" i="122"/>
  <c r="D321" i="122"/>
  <c r="E321" i="122"/>
  <c r="F321" i="122"/>
  <c r="H321" i="122"/>
  <c r="I321" i="122"/>
  <c r="J321" i="122"/>
  <c r="C322" i="122"/>
  <c r="D322" i="122"/>
  <c r="E322" i="122"/>
  <c r="F322" i="122"/>
  <c r="H322" i="122"/>
  <c r="I322" i="122"/>
  <c r="J322" i="122"/>
  <c r="C323" i="122"/>
  <c r="D323" i="122"/>
  <c r="E323" i="122"/>
  <c r="F323" i="122"/>
  <c r="H323" i="122"/>
  <c r="I323" i="122"/>
  <c r="J323" i="122"/>
  <c r="C324" i="122"/>
  <c r="D324" i="122"/>
  <c r="E324" i="122"/>
  <c r="F324" i="122"/>
  <c r="H324" i="122"/>
  <c r="I324" i="122"/>
  <c r="J324" i="122"/>
  <c r="C325" i="122"/>
  <c r="D325" i="122"/>
  <c r="E325" i="122"/>
  <c r="F325" i="122"/>
  <c r="H325" i="122"/>
  <c r="I325" i="122"/>
  <c r="J325" i="122"/>
  <c r="C326" i="122"/>
  <c r="D326" i="122"/>
  <c r="E326" i="122"/>
  <c r="F326" i="122"/>
  <c r="H326" i="122"/>
  <c r="I326" i="122"/>
  <c r="J326" i="122"/>
  <c r="C327" i="122"/>
  <c r="D327" i="122"/>
  <c r="E327" i="122"/>
  <c r="F327" i="122"/>
  <c r="H327" i="122"/>
  <c r="I327" i="122"/>
  <c r="J327" i="122"/>
  <c r="C328" i="122"/>
  <c r="D328" i="122"/>
  <c r="E328" i="122"/>
  <c r="F328" i="122"/>
  <c r="H328" i="122"/>
  <c r="I328" i="122"/>
  <c r="J328" i="122"/>
  <c r="C329" i="122"/>
  <c r="D329" i="122"/>
  <c r="E329" i="122"/>
  <c r="F329" i="122"/>
  <c r="H329" i="122"/>
  <c r="I329" i="122"/>
  <c r="J329" i="122"/>
  <c r="C330" i="122"/>
  <c r="D330" i="122"/>
  <c r="E330" i="122"/>
  <c r="F330" i="122"/>
  <c r="H330" i="122"/>
  <c r="I330" i="122"/>
  <c r="J330" i="122"/>
  <c r="C331" i="122"/>
  <c r="D331" i="122"/>
  <c r="E331" i="122"/>
  <c r="F331" i="122"/>
  <c r="H331" i="122"/>
  <c r="I331" i="122"/>
  <c r="J331" i="122"/>
  <c r="C332" i="122"/>
  <c r="D332" i="122"/>
  <c r="E332" i="122"/>
  <c r="F332" i="122"/>
  <c r="H332" i="122"/>
  <c r="I332" i="122"/>
  <c r="J332" i="122"/>
  <c r="C333" i="122"/>
  <c r="D333" i="122"/>
  <c r="E333" i="122"/>
  <c r="F333" i="122"/>
  <c r="H333" i="122"/>
  <c r="I333" i="122"/>
  <c r="J333" i="122"/>
  <c r="C334" i="122"/>
  <c r="D334" i="122"/>
  <c r="E334" i="122"/>
  <c r="F334" i="122"/>
  <c r="H334" i="122"/>
  <c r="I334" i="122"/>
  <c r="J334" i="122"/>
  <c r="C335" i="122"/>
  <c r="D335" i="122"/>
  <c r="E335" i="122"/>
  <c r="F335" i="122"/>
  <c r="H335" i="122"/>
  <c r="I335" i="122"/>
  <c r="J335" i="122"/>
  <c r="C336" i="122"/>
  <c r="D336" i="122"/>
  <c r="E336" i="122"/>
  <c r="F336" i="122"/>
  <c r="H336" i="122"/>
  <c r="I336" i="122"/>
  <c r="J336" i="122"/>
  <c r="C337" i="122"/>
  <c r="D337" i="122"/>
  <c r="E337" i="122"/>
  <c r="F337" i="122"/>
  <c r="H337" i="122"/>
  <c r="I337" i="122"/>
  <c r="J337" i="122"/>
  <c r="C338" i="122"/>
  <c r="D338" i="122"/>
  <c r="E338" i="122"/>
  <c r="F338" i="122"/>
  <c r="H338" i="122"/>
  <c r="I338" i="122"/>
  <c r="J338" i="122"/>
  <c r="C339" i="122"/>
  <c r="D339" i="122"/>
  <c r="E339" i="122"/>
  <c r="F339" i="122"/>
  <c r="H339" i="122"/>
  <c r="I339" i="122"/>
  <c r="J339" i="122"/>
  <c r="C340" i="122"/>
  <c r="D340" i="122"/>
  <c r="E340" i="122"/>
  <c r="F340" i="122"/>
  <c r="H340" i="122"/>
  <c r="I340" i="122"/>
  <c r="J340" i="122"/>
  <c r="C341" i="122"/>
  <c r="D341" i="122"/>
  <c r="E341" i="122"/>
  <c r="F341" i="122"/>
  <c r="H341" i="122"/>
  <c r="I341" i="122"/>
  <c r="J341" i="122"/>
  <c r="C342" i="122"/>
  <c r="D342" i="122"/>
  <c r="E342" i="122"/>
  <c r="F342" i="122"/>
  <c r="H342" i="122"/>
  <c r="I342" i="122"/>
  <c r="J342" i="122"/>
  <c r="C343" i="122"/>
  <c r="D343" i="122"/>
  <c r="E343" i="122"/>
  <c r="F343" i="122"/>
  <c r="H343" i="122"/>
  <c r="I343" i="122"/>
  <c r="J343" i="122"/>
  <c r="C344" i="122"/>
  <c r="D344" i="122"/>
  <c r="E344" i="122"/>
  <c r="F344" i="122"/>
  <c r="H344" i="122"/>
  <c r="I344" i="122"/>
  <c r="J344" i="122"/>
  <c r="C345" i="122"/>
  <c r="D345" i="122"/>
  <c r="E345" i="122"/>
  <c r="F345" i="122"/>
  <c r="H345" i="122"/>
  <c r="I345" i="122"/>
  <c r="J345" i="122"/>
  <c r="C346" i="122"/>
  <c r="D346" i="122"/>
  <c r="E346" i="122"/>
  <c r="F346" i="122"/>
  <c r="H346" i="122"/>
  <c r="I346" i="122"/>
  <c r="J346" i="122"/>
  <c r="C347" i="122"/>
  <c r="D347" i="122"/>
  <c r="E347" i="122"/>
  <c r="F347" i="122"/>
  <c r="H347" i="122"/>
  <c r="I347" i="122"/>
  <c r="J347" i="122"/>
  <c r="C348" i="122"/>
  <c r="D348" i="122"/>
  <c r="E348" i="122"/>
  <c r="F348" i="122"/>
  <c r="H348" i="122"/>
  <c r="I348" i="122"/>
  <c r="J348" i="122"/>
  <c r="C349" i="122"/>
  <c r="D349" i="122"/>
  <c r="E349" i="122"/>
  <c r="F349" i="122"/>
  <c r="H349" i="122"/>
  <c r="I349" i="122"/>
  <c r="J349" i="122"/>
  <c r="C350" i="122"/>
  <c r="D350" i="122"/>
  <c r="E350" i="122"/>
  <c r="F350" i="122"/>
  <c r="H350" i="122"/>
  <c r="I350" i="122"/>
  <c r="J350" i="122"/>
  <c r="C351" i="122"/>
  <c r="D351" i="122"/>
  <c r="E351" i="122"/>
  <c r="F351" i="122"/>
  <c r="H351" i="122"/>
  <c r="I351" i="122"/>
  <c r="J351" i="122"/>
  <c r="C352" i="122"/>
  <c r="D352" i="122"/>
  <c r="E352" i="122"/>
  <c r="F352" i="122"/>
  <c r="H352" i="122"/>
  <c r="I352" i="122"/>
  <c r="J352" i="122"/>
  <c r="C353" i="122"/>
  <c r="D353" i="122"/>
  <c r="E353" i="122"/>
  <c r="F353" i="122"/>
  <c r="H353" i="122"/>
  <c r="I353" i="122"/>
  <c r="J353" i="122"/>
  <c r="C354" i="122"/>
  <c r="D354" i="122"/>
  <c r="E354" i="122"/>
  <c r="F354" i="122"/>
  <c r="H354" i="122"/>
  <c r="I354" i="122"/>
  <c r="J354" i="122"/>
  <c r="C355" i="122"/>
  <c r="D355" i="122"/>
  <c r="E355" i="122"/>
  <c r="F355" i="122"/>
  <c r="H355" i="122"/>
  <c r="I355" i="122"/>
  <c r="J355" i="122"/>
  <c r="C356" i="122"/>
  <c r="D356" i="122"/>
  <c r="E356" i="122"/>
  <c r="F356" i="122"/>
  <c r="H356" i="122"/>
  <c r="I356" i="122"/>
  <c r="J356" i="122"/>
  <c r="C357" i="122"/>
  <c r="D357" i="122"/>
  <c r="E357" i="122"/>
  <c r="F357" i="122"/>
  <c r="H357" i="122"/>
  <c r="I357" i="122"/>
  <c r="J357" i="122"/>
  <c r="C358" i="122"/>
  <c r="D358" i="122"/>
  <c r="E358" i="122"/>
  <c r="F358" i="122"/>
  <c r="H358" i="122"/>
  <c r="I358" i="122"/>
  <c r="J358" i="122"/>
  <c r="C359" i="122"/>
  <c r="D359" i="122"/>
  <c r="E359" i="122"/>
  <c r="F359" i="122"/>
  <c r="H359" i="122"/>
  <c r="I359" i="122"/>
  <c r="J359" i="122"/>
  <c r="C360" i="122"/>
  <c r="D360" i="122"/>
  <c r="E360" i="122"/>
  <c r="F360" i="122"/>
  <c r="H360" i="122"/>
  <c r="I360" i="122"/>
  <c r="J360" i="122"/>
  <c r="C361" i="122"/>
  <c r="D361" i="122"/>
  <c r="E361" i="122"/>
  <c r="F361" i="122"/>
  <c r="H361" i="122"/>
  <c r="I361" i="122"/>
  <c r="J361" i="122"/>
  <c r="C362" i="122"/>
  <c r="D362" i="122"/>
  <c r="E362" i="122"/>
  <c r="F362" i="122"/>
  <c r="H362" i="122"/>
  <c r="I362" i="122"/>
  <c r="J362" i="122"/>
  <c r="C363" i="122"/>
  <c r="D363" i="122"/>
  <c r="E363" i="122"/>
  <c r="F363" i="122"/>
  <c r="H363" i="122"/>
  <c r="I363" i="122"/>
  <c r="J363" i="122"/>
  <c r="C364" i="122"/>
  <c r="D364" i="122"/>
  <c r="E364" i="122"/>
  <c r="F364" i="122"/>
  <c r="H364" i="122"/>
  <c r="I364" i="122"/>
  <c r="J364" i="122"/>
  <c r="C365" i="122"/>
  <c r="D365" i="122"/>
  <c r="E365" i="122"/>
  <c r="F365" i="122"/>
  <c r="H365" i="122"/>
  <c r="I365" i="122"/>
  <c r="J365" i="122"/>
  <c r="C366" i="122"/>
  <c r="D366" i="122"/>
  <c r="E366" i="122"/>
  <c r="F366" i="122"/>
  <c r="H366" i="122"/>
  <c r="I366" i="122"/>
  <c r="J366" i="122"/>
  <c r="C367" i="122"/>
  <c r="D367" i="122"/>
  <c r="E367" i="122"/>
  <c r="F367" i="122"/>
  <c r="H367" i="122"/>
  <c r="I367" i="122"/>
  <c r="J367" i="122"/>
  <c r="C368" i="122"/>
  <c r="D368" i="122"/>
  <c r="E368" i="122"/>
  <c r="F368" i="122"/>
  <c r="H368" i="122"/>
  <c r="I368" i="122"/>
  <c r="J368" i="122"/>
  <c r="C369" i="122"/>
  <c r="D369" i="122"/>
  <c r="E369" i="122"/>
  <c r="F369" i="122"/>
  <c r="H369" i="122"/>
  <c r="I369" i="122"/>
  <c r="J369" i="122"/>
  <c r="C370" i="122"/>
  <c r="D370" i="122"/>
  <c r="E370" i="122"/>
  <c r="F370" i="122"/>
  <c r="H370" i="122"/>
  <c r="I370" i="122"/>
  <c r="J370" i="122"/>
  <c r="C371" i="122"/>
  <c r="D371" i="122"/>
  <c r="E371" i="122"/>
  <c r="F371" i="122"/>
  <c r="H371" i="122"/>
  <c r="I371" i="122"/>
  <c r="J371" i="122"/>
  <c r="C372" i="122"/>
  <c r="D372" i="122"/>
  <c r="E372" i="122"/>
  <c r="F372" i="122"/>
  <c r="H372" i="122"/>
  <c r="I372" i="122"/>
  <c r="J372" i="122"/>
  <c r="C373" i="122"/>
  <c r="D373" i="122"/>
  <c r="E373" i="122"/>
  <c r="F373" i="122"/>
  <c r="H373" i="122"/>
  <c r="I373" i="122"/>
  <c r="J373" i="122"/>
  <c r="C374" i="122"/>
  <c r="D374" i="122"/>
  <c r="E374" i="122"/>
  <c r="F374" i="122"/>
  <c r="H374" i="122"/>
  <c r="I374" i="122"/>
  <c r="J374" i="122"/>
  <c r="C375" i="122"/>
  <c r="D375" i="122"/>
  <c r="E375" i="122"/>
  <c r="F375" i="122"/>
  <c r="H375" i="122"/>
  <c r="I375" i="122"/>
  <c r="J375" i="122"/>
  <c r="C376" i="122"/>
  <c r="D376" i="122"/>
  <c r="E376" i="122"/>
  <c r="F376" i="122"/>
  <c r="H376" i="122"/>
  <c r="I376" i="122"/>
  <c r="J376" i="122"/>
  <c r="C377" i="122"/>
  <c r="D377" i="122"/>
  <c r="E377" i="122"/>
  <c r="F377" i="122"/>
  <c r="H377" i="122"/>
  <c r="I377" i="122"/>
  <c r="J377" i="122"/>
  <c r="C378" i="122"/>
  <c r="D378" i="122"/>
  <c r="E378" i="122"/>
  <c r="F378" i="122"/>
  <c r="H378" i="122"/>
  <c r="I378" i="122"/>
  <c r="J378" i="122"/>
  <c r="C379" i="122"/>
  <c r="D379" i="122"/>
  <c r="E379" i="122"/>
  <c r="F379" i="122"/>
  <c r="H379" i="122"/>
  <c r="I379" i="122"/>
  <c r="J379" i="122"/>
  <c r="C380" i="122"/>
  <c r="D380" i="122"/>
  <c r="E380" i="122"/>
  <c r="F380" i="122"/>
  <c r="H380" i="122"/>
  <c r="I380" i="122"/>
  <c r="J380" i="122"/>
  <c r="C381" i="122"/>
  <c r="D381" i="122"/>
  <c r="E381" i="122"/>
  <c r="F381" i="122"/>
  <c r="H381" i="122"/>
  <c r="I381" i="122"/>
  <c r="J381" i="122"/>
  <c r="C382" i="122"/>
  <c r="D382" i="122"/>
  <c r="E382" i="122"/>
  <c r="F382" i="122"/>
  <c r="H382" i="122"/>
  <c r="I382" i="122"/>
  <c r="J382" i="122"/>
  <c r="C383" i="122"/>
  <c r="D383" i="122"/>
  <c r="E383" i="122"/>
  <c r="F383" i="122"/>
  <c r="H383" i="122"/>
  <c r="I383" i="122"/>
  <c r="J383" i="122"/>
  <c r="C384" i="122"/>
  <c r="D384" i="122"/>
  <c r="E384" i="122"/>
  <c r="F384" i="122"/>
  <c r="H384" i="122"/>
  <c r="I384" i="122"/>
  <c r="J384" i="122"/>
  <c r="C385" i="122"/>
  <c r="D385" i="122"/>
  <c r="E385" i="122"/>
  <c r="F385" i="122"/>
  <c r="H385" i="122"/>
  <c r="I385" i="122"/>
  <c r="J385" i="122"/>
  <c r="C386" i="122"/>
  <c r="D386" i="122"/>
  <c r="E386" i="122"/>
  <c r="F386" i="122"/>
  <c r="H386" i="122"/>
  <c r="I386" i="122"/>
  <c r="J386" i="122"/>
  <c r="C387" i="122"/>
  <c r="D387" i="122"/>
  <c r="E387" i="122"/>
  <c r="F387" i="122"/>
  <c r="H387" i="122"/>
  <c r="I387" i="122"/>
  <c r="J387" i="122"/>
  <c r="C388" i="122"/>
  <c r="D388" i="122"/>
  <c r="E388" i="122"/>
  <c r="F388" i="122"/>
  <c r="H388" i="122"/>
  <c r="I388" i="122"/>
  <c r="J388" i="122"/>
  <c r="C389" i="122"/>
  <c r="D389" i="122"/>
  <c r="E389" i="122"/>
  <c r="F389" i="122"/>
  <c r="H389" i="122"/>
  <c r="I389" i="122"/>
  <c r="J389" i="122"/>
  <c r="C390" i="122"/>
  <c r="D390" i="122"/>
  <c r="E390" i="122"/>
  <c r="F390" i="122"/>
  <c r="H390" i="122"/>
  <c r="I390" i="122"/>
  <c r="J390" i="122"/>
  <c r="C391" i="122"/>
  <c r="D391" i="122"/>
  <c r="E391" i="122"/>
  <c r="F391" i="122"/>
  <c r="H391" i="122"/>
  <c r="I391" i="122"/>
  <c r="J391" i="122"/>
  <c r="C392" i="122"/>
  <c r="D392" i="122"/>
  <c r="E392" i="122"/>
  <c r="F392" i="122"/>
  <c r="H392" i="122"/>
  <c r="I392" i="122"/>
  <c r="J392" i="122"/>
  <c r="C393" i="122"/>
  <c r="D393" i="122"/>
  <c r="E393" i="122"/>
  <c r="F393" i="122"/>
  <c r="H393" i="122"/>
  <c r="I393" i="122"/>
  <c r="J393" i="122"/>
  <c r="C394" i="122"/>
  <c r="D394" i="122"/>
  <c r="E394" i="122"/>
  <c r="F394" i="122"/>
  <c r="H394" i="122"/>
  <c r="I394" i="122"/>
  <c r="J394" i="122"/>
  <c r="C395" i="122"/>
  <c r="D395" i="122"/>
  <c r="E395" i="122"/>
  <c r="F395" i="122"/>
  <c r="H395" i="122"/>
  <c r="I395" i="122"/>
  <c r="J395" i="122"/>
  <c r="C396" i="122"/>
  <c r="D396" i="122"/>
  <c r="E396" i="122"/>
  <c r="F396" i="122"/>
  <c r="H396" i="122"/>
  <c r="I396" i="122"/>
  <c r="J396" i="122"/>
  <c r="C397" i="122"/>
  <c r="D397" i="122"/>
  <c r="E397" i="122"/>
  <c r="F397" i="122"/>
  <c r="H397" i="122"/>
  <c r="I397" i="122"/>
  <c r="J397" i="122"/>
  <c r="C398" i="122"/>
  <c r="D398" i="122"/>
  <c r="E398" i="122"/>
  <c r="F398" i="122"/>
  <c r="H398" i="122"/>
  <c r="I398" i="122"/>
  <c r="J398" i="122"/>
  <c r="C399" i="122"/>
  <c r="D399" i="122"/>
  <c r="E399" i="122"/>
  <c r="F399" i="122"/>
  <c r="H399" i="122"/>
  <c r="I399" i="122"/>
  <c r="J399" i="122"/>
  <c r="C400" i="122"/>
  <c r="D400" i="122"/>
  <c r="E400" i="122"/>
  <c r="F400" i="122"/>
  <c r="H400" i="122"/>
  <c r="I400" i="122"/>
  <c r="J400" i="122"/>
  <c r="C401" i="122"/>
  <c r="D401" i="122"/>
  <c r="E401" i="122"/>
  <c r="F401" i="122"/>
  <c r="H401" i="122"/>
  <c r="I401" i="122"/>
  <c r="J401" i="122"/>
  <c r="C402" i="122"/>
  <c r="D402" i="122"/>
  <c r="E402" i="122"/>
  <c r="F402" i="122"/>
  <c r="H402" i="122"/>
  <c r="I402" i="122"/>
  <c r="J402" i="122"/>
  <c r="C403" i="122"/>
  <c r="D403" i="122"/>
  <c r="E403" i="122"/>
  <c r="F403" i="122"/>
  <c r="H403" i="122"/>
  <c r="I403" i="122"/>
  <c r="J403" i="122"/>
  <c r="C404" i="122"/>
  <c r="D404" i="122"/>
  <c r="E404" i="122"/>
  <c r="F404" i="122"/>
  <c r="H404" i="122"/>
  <c r="I404" i="122"/>
  <c r="J404" i="122"/>
  <c r="C405" i="122"/>
  <c r="D405" i="122"/>
  <c r="E405" i="122"/>
  <c r="F405" i="122"/>
  <c r="H405" i="122"/>
  <c r="I405" i="122"/>
  <c r="J405" i="122"/>
  <c r="C406" i="122"/>
  <c r="D406" i="122"/>
  <c r="E406" i="122"/>
  <c r="F406" i="122"/>
  <c r="H406" i="122"/>
  <c r="I406" i="122"/>
  <c r="J406" i="122"/>
  <c r="C407" i="122"/>
  <c r="D407" i="122"/>
  <c r="E407" i="122"/>
  <c r="F407" i="122"/>
  <c r="H407" i="122"/>
  <c r="I407" i="122"/>
  <c r="J407" i="122"/>
  <c r="E408" i="122"/>
  <c r="C409" i="122"/>
  <c r="D409" i="122"/>
  <c r="E409" i="122"/>
  <c r="T4" i="123"/>
  <c r="S5" i="123"/>
  <c r="T5" i="123"/>
  <c r="S6" i="123"/>
  <c r="T6" i="123"/>
  <c r="H8" i="123"/>
  <c r="T9" i="123"/>
  <c r="H10" i="123"/>
  <c r="T10" i="123"/>
  <c r="T15" i="123"/>
  <c r="T16" i="123"/>
  <c r="I17" i="123"/>
  <c r="J17" i="123"/>
  <c r="T17" i="123"/>
  <c r="F18" i="123"/>
  <c r="T18" i="123"/>
  <c r="J19" i="123"/>
  <c r="T19" i="123"/>
  <c r="J20" i="123"/>
  <c r="T20" i="123"/>
  <c r="J21" i="123"/>
  <c r="T21" i="123"/>
  <c r="B22" i="123"/>
  <c r="H23" i="123"/>
  <c r="I23" i="123"/>
  <c r="J23" i="123"/>
  <c r="H24" i="123"/>
  <c r="I24" i="123"/>
  <c r="J24" i="123"/>
  <c r="T24" i="123"/>
  <c r="H25" i="123"/>
  <c r="I25" i="123"/>
  <c r="J25" i="123"/>
  <c r="F26" i="123"/>
  <c r="H26" i="123"/>
  <c r="I26" i="123"/>
  <c r="J26" i="123"/>
  <c r="F27" i="123"/>
  <c r="H27" i="123"/>
  <c r="I27" i="123"/>
  <c r="J27" i="123"/>
  <c r="H28" i="123"/>
  <c r="I28" i="123"/>
  <c r="J28" i="123"/>
  <c r="H29" i="123"/>
  <c r="I29" i="123"/>
  <c r="J29" i="123"/>
  <c r="T29" i="123"/>
  <c r="H30" i="123"/>
  <c r="I30" i="123"/>
  <c r="J30" i="123"/>
  <c r="T30" i="123"/>
  <c r="H31" i="123"/>
  <c r="I31" i="123"/>
  <c r="J31" i="123"/>
  <c r="T31" i="123"/>
  <c r="B32" i="123"/>
  <c r="H32" i="123"/>
  <c r="T32" i="123"/>
  <c r="F33" i="123"/>
  <c r="F34" i="123"/>
  <c r="H34" i="123"/>
  <c r="I34" i="123"/>
  <c r="J34" i="123"/>
  <c r="F35" i="123"/>
  <c r="H35" i="123"/>
  <c r="I35" i="123"/>
  <c r="J35" i="123"/>
  <c r="F36" i="123"/>
  <c r="H36" i="123"/>
  <c r="I36" i="123"/>
  <c r="J36" i="123"/>
  <c r="H37" i="123"/>
  <c r="I37" i="123"/>
  <c r="J37" i="123"/>
  <c r="B38" i="123"/>
  <c r="H38" i="123"/>
  <c r="H40" i="123"/>
  <c r="F41" i="123"/>
  <c r="O41" i="123"/>
  <c r="S41" i="123"/>
  <c r="B42" i="123"/>
  <c r="H42" i="123"/>
  <c r="O42" i="123"/>
  <c r="S42" i="123"/>
  <c r="F47" i="123"/>
  <c r="C48" i="123"/>
  <c r="D48" i="123"/>
  <c r="E48" i="123"/>
  <c r="F48" i="123"/>
  <c r="H48" i="123"/>
  <c r="I48" i="123"/>
  <c r="J48" i="123"/>
  <c r="V48" i="123"/>
  <c r="W48" i="123"/>
  <c r="X48" i="123"/>
  <c r="C49" i="123"/>
  <c r="D49" i="123"/>
  <c r="E49" i="123"/>
  <c r="F49" i="123"/>
  <c r="H49" i="123"/>
  <c r="I49" i="123"/>
  <c r="J49" i="123"/>
  <c r="T49" i="123"/>
  <c r="C50" i="123"/>
  <c r="D50" i="123"/>
  <c r="E50" i="123"/>
  <c r="F50" i="123"/>
  <c r="H50" i="123"/>
  <c r="I50" i="123"/>
  <c r="J50" i="123"/>
  <c r="T50" i="123"/>
  <c r="C51" i="123"/>
  <c r="D51" i="123"/>
  <c r="E51" i="123"/>
  <c r="F51" i="123"/>
  <c r="H51" i="123"/>
  <c r="I51" i="123"/>
  <c r="J51" i="123"/>
  <c r="T51" i="123"/>
  <c r="C52" i="123"/>
  <c r="D52" i="123"/>
  <c r="E52" i="123"/>
  <c r="F52" i="123"/>
  <c r="H52" i="123"/>
  <c r="I52" i="123"/>
  <c r="J52" i="123"/>
  <c r="T52" i="123"/>
  <c r="X52" i="123"/>
  <c r="C53" i="123"/>
  <c r="D53" i="123"/>
  <c r="E53" i="123"/>
  <c r="F53" i="123"/>
  <c r="H53" i="123"/>
  <c r="I53" i="123"/>
  <c r="J53" i="123"/>
  <c r="T53" i="123"/>
  <c r="C54" i="123"/>
  <c r="D54" i="123"/>
  <c r="E54" i="123"/>
  <c r="F54" i="123"/>
  <c r="H54" i="123"/>
  <c r="I54" i="123"/>
  <c r="J54" i="123"/>
  <c r="T54" i="123"/>
  <c r="C55" i="123"/>
  <c r="D55" i="123"/>
  <c r="E55" i="123"/>
  <c r="F55" i="123"/>
  <c r="H55" i="123"/>
  <c r="I55" i="123"/>
  <c r="J55" i="123"/>
  <c r="V55" i="123"/>
  <c r="W55" i="123"/>
  <c r="C56" i="123"/>
  <c r="D56" i="123"/>
  <c r="E56" i="123"/>
  <c r="F56" i="123"/>
  <c r="H56" i="123"/>
  <c r="I56" i="123"/>
  <c r="J56" i="123"/>
  <c r="T56" i="123"/>
  <c r="C57" i="123"/>
  <c r="D57" i="123"/>
  <c r="E57" i="123"/>
  <c r="F57" i="123"/>
  <c r="H57" i="123"/>
  <c r="I57" i="123"/>
  <c r="J57" i="123"/>
  <c r="V57" i="123"/>
  <c r="C58" i="123"/>
  <c r="D58" i="123"/>
  <c r="E58" i="123"/>
  <c r="F58" i="123"/>
  <c r="H58" i="123"/>
  <c r="I58" i="123"/>
  <c r="J58" i="123"/>
  <c r="T58" i="123"/>
  <c r="C59" i="123"/>
  <c r="D59" i="123"/>
  <c r="E59" i="123"/>
  <c r="F59" i="123"/>
  <c r="H59" i="123"/>
  <c r="I59" i="123"/>
  <c r="J59" i="123"/>
  <c r="T59" i="123"/>
  <c r="C60" i="123"/>
  <c r="D60" i="123"/>
  <c r="E60" i="123"/>
  <c r="F60" i="123"/>
  <c r="H60" i="123"/>
  <c r="I60" i="123"/>
  <c r="J60" i="123"/>
  <c r="C61" i="123"/>
  <c r="D61" i="123"/>
  <c r="E61" i="123"/>
  <c r="F61" i="123"/>
  <c r="H61" i="123"/>
  <c r="I61" i="123"/>
  <c r="J61" i="123"/>
  <c r="T61" i="123"/>
  <c r="V61" i="123"/>
  <c r="C62" i="123"/>
  <c r="D62" i="123"/>
  <c r="E62" i="123"/>
  <c r="F62" i="123"/>
  <c r="H62" i="123"/>
  <c r="I62" i="123"/>
  <c r="J62" i="123"/>
  <c r="T62" i="123"/>
  <c r="C63" i="123"/>
  <c r="D63" i="123"/>
  <c r="E63" i="123"/>
  <c r="F63" i="123"/>
  <c r="H63" i="123"/>
  <c r="I63" i="123"/>
  <c r="J63" i="123"/>
  <c r="C64" i="123"/>
  <c r="D64" i="123"/>
  <c r="E64" i="123"/>
  <c r="F64" i="123"/>
  <c r="H64" i="123"/>
  <c r="I64" i="123"/>
  <c r="J64" i="123"/>
  <c r="V64" i="123"/>
  <c r="C65" i="123"/>
  <c r="D65" i="123"/>
  <c r="E65" i="123"/>
  <c r="F65" i="123"/>
  <c r="H65" i="123"/>
  <c r="I65" i="123"/>
  <c r="J65" i="123"/>
  <c r="T65" i="123"/>
  <c r="C66" i="123"/>
  <c r="D66" i="123"/>
  <c r="E66" i="123"/>
  <c r="F66" i="123"/>
  <c r="H66" i="123"/>
  <c r="I66" i="123"/>
  <c r="J66" i="123"/>
  <c r="C67" i="123"/>
  <c r="D67" i="123"/>
  <c r="E67" i="123"/>
  <c r="F67" i="123"/>
  <c r="H67" i="123"/>
  <c r="I67" i="123"/>
  <c r="J67" i="123"/>
  <c r="T67" i="123"/>
  <c r="V67" i="123"/>
  <c r="C68" i="123"/>
  <c r="D68" i="123"/>
  <c r="E68" i="123"/>
  <c r="F68" i="123"/>
  <c r="H68" i="123"/>
  <c r="I68" i="123"/>
  <c r="J68" i="123"/>
  <c r="T68" i="123"/>
  <c r="C69" i="123"/>
  <c r="D69" i="123"/>
  <c r="E69" i="123"/>
  <c r="F69" i="123"/>
  <c r="H69" i="123"/>
  <c r="I69" i="123"/>
  <c r="J69" i="123"/>
  <c r="C70" i="123"/>
  <c r="D70" i="123"/>
  <c r="E70" i="123"/>
  <c r="F70" i="123"/>
  <c r="H70" i="123"/>
  <c r="I70" i="123"/>
  <c r="J70" i="123"/>
  <c r="C71" i="123"/>
  <c r="D71" i="123"/>
  <c r="E71" i="123"/>
  <c r="F71" i="123"/>
  <c r="H71" i="123"/>
  <c r="I71" i="123"/>
  <c r="J71" i="123"/>
  <c r="C72" i="123"/>
  <c r="D72" i="123"/>
  <c r="E72" i="123"/>
  <c r="F72" i="123"/>
  <c r="H72" i="123"/>
  <c r="I72" i="123"/>
  <c r="J72" i="123"/>
  <c r="C73" i="123"/>
  <c r="D73" i="123"/>
  <c r="E73" i="123"/>
  <c r="F73" i="123"/>
  <c r="H73" i="123"/>
  <c r="I73" i="123"/>
  <c r="J73" i="123"/>
  <c r="C74" i="123"/>
  <c r="D74" i="123"/>
  <c r="E74" i="123"/>
  <c r="F74" i="123"/>
  <c r="H74" i="123"/>
  <c r="I74" i="123"/>
  <c r="J74" i="123"/>
  <c r="C75" i="123"/>
  <c r="D75" i="123"/>
  <c r="E75" i="123"/>
  <c r="F75" i="123"/>
  <c r="H75" i="123"/>
  <c r="I75" i="123"/>
  <c r="J75" i="123"/>
  <c r="C76" i="123"/>
  <c r="D76" i="123"/>
  <c r="E76" i="123"/>
  <c r="F76" i="123"/>
  <c r="H76" i="123"/>
  <c r="I76" i="123"/>
  <c r="J76" i="123"/>
  <c r="C77" i="123"/>
  <c r="D77" i="123"/>
  <c r="E77" i="123"/>
  <c r="F77" i="123"/>
  <c r="H77" i="123"/>
  <c r="I77" i="123"/>
  <c r="J77" i="123"/>
  <c r="C78" i="123"/>
  <c r="D78" i="123"/>
  <c r="E78" i="123"/>
  <c r="F78" i="123"/>
  <c r="H78" i="123"/>
  <c r="I78" i="123"/>
  <c r="J78" i="123"/>
  <c r="C79" i="123"/>
  <c r="D79" i="123"/>
  <c r="E79" i="123"/>
  <c r="F79" i="123"/>
  <c r="H79" i="123"/>
  <c r="I79" i="123"/>
  <c r="J79" i="123"/>
  <c r="C80" i="123"/>
  <c r="D80" i="123"/>
  <c r="E80" i="123"/>
  <c r="F80" i="123"/>
  <c r="H80" i="123"/>
  <c r="I80" i="123"/>
  <c r="J80" i="123"/>
  <c r="C81" i="123"/>
  <c r="D81" i="123"/>
  <c r="E81" i="123"/>
  <c r="F81" i="123"/>
  <c r="H81" i="123"/>
  <c r="I81" i="123"/>
  <c r="J81" i="123"/>
  <c r="C82" i="123"/>
  <c r="D82" i="123"/>
  <c r="E82" i="123"/>
  <c r="F82" i="123"/>
  <c r="H82" i="123"/>
  <c r="I82" i="123"/>
  <c r="J82" i="123"/>
  <c r="C83" i="123"/>
  <c r="D83" i="123"/>
  <c r="E83" i="123"/>
  <c r="F83" i="123"/>
  <c r="H83" i="123"/>
  <c r="I83" i="123"/>
  <c r="J83" i="123"/>
  <c r="C84" i="123"/>
  <c r="D84" i="123"/>
  <c r="E84" i="123"/>
  <c r="F84" i="123"/>
  <c r="H84" i="123"/>
  <c r="I84" i="123"/>
  <c r="J84" i="123"/>
  <c r="C85" i="123"/>
  <c r="D85" i="123"/>
  <c r="E85" i="123"/>
  <c r="F85" i="123"/>
  <c r="H85" i="123"/>
  <c r="I85" i="123"/>
  <c r="J85" i="123"/>
  <c r="C86" i="123"/>
  <c r="D86" i="123"/>
  <c r="E86" i="123"/>
  <c r="F86" i="123"/>
  <c r="H86" i="123"/>
  <c r="I86" i="123"/>
  <c r="J86" i="123"/>
  <c r="C87" i="123"/>
  <c r="D87" i="123"/>
  <c r="E87" i="123"/>
  <c r="F87" i="123"/>
  <c r="H87" i="123"/>
  <c r="I87" i="123"/>
  <c r="J87" i="123"/>
  <c r="C88" i="123"/>
  <c r="D88" i="123"/>
  <c r="E88" i="123"/>
  <c r="F88" i="123"/>
  <c r="H88" i="123"/>
  <c r="I88" i="123"/>
  <c r="J88" i="123"/>
  <c r="C89" i="123"/>
  <c r="D89" i="123"/>
  <c r="E89" i="123"/>
  <c r="F89" i="123"/>
  <c r="H89" i="123"/>
  <c r="I89" i="123"/>
  <c r="J89" i="123"/>
  <c r="C90" i="123"/>
  <c r="D90" i="123"/>
  <c r="E90" i="123"/>
  <c r="F90" i="123"/>
  <c r="H90" i="123"/>
  <c r="I90" i="123"/>
  <c r="J90" i="123"/>
  <c r="C91" i="123"/>
  <c r="D91" i="123"/>
  <c r="E91" i="123"/>
  <c r="F91" i="123"/>
  <c r="H91" i="123"/>
  <c r="I91" i="123"/>
  <c r="J91" i="123"/>
  <c r="C92" i="123"/>
  <c r="D92" i="123"/>
  <c r="E92" i="123"/>
  <c r="F92" i="123"/>
  <c r="H92" i="123"/>
  <c r="I92" i="123"/>
  <c r="J92" i="123"/>
  <c r="C93" i="123"/>
  <c r="D93" i="123"/>
  <c r="E93" i="123"/>
  <c r="F93" i="123"/>
  <c r="H93" i="123"/>
  <c r="I93" i="123"/>
  <c r="J93" i="123"/>
  <c r="C94" i="123"/>
  <c r="D94" i="123"/>
  <c r="E94" i="123"/>
  <c r="F94" i="123"/>
  <c r="H94" i="123"/>
  <c r="I94" i="123"/>
  <c r="J94" i="123"/>
  <c r="C95" i="123"/>
  <c r="D95" i="123"/>
  <c r="E95" i="123"/>
  <c r="F95" i="123"/>
  <c r="H95" i="123"/>
  <c r="I95" i="123"/>
  <c r="J95" i="123"/>
  <c r="C96" i="123"/>
  <c r="D96" i="123"/>
  <c r="E96" i="123"/>
  <c r="F96" i="123"/>
  <c r="H96" i="123"/>
  <c r="I96" i="123"/>
  <c r="J96" i="123"/>
  <c r="C97" i="123"/>
  <c r="D97" i="123"/>
  <c r="E97" i="123"/>
  <c r="F97" i="123"/>
  <c r="H97" i="123"/>
  <c r="I97" i="123"/>
  <c r="J97" i="123"/>
  <c r="C98" i="123"/>
  <c r="D98" i="123"/>
  <c r="E98" i="123"/>
  <c r="F98" i="123"/>
  <c r="H98" i="123"/>
  <c r="I98" i="123"/>
  <c r="J98" i="123"/>
  <c r="C99" i="123"/>
  <c r="D99" i="123"/>
  <c r="E99" i="123"/>
  <c r="F99" i="123"/>
  <c r="H99" i="123"/>
  <c r="I99" i="123"/>
  <c r="J99" i="123"/>
  <c r="C100" i="123"/>
  <c r="D100" i="123"/>
  <c r="E100" i="123"/>
  <c r="F100" i="123"/>
  <c r="H100" i="123"/>
  <c r="I100" i="123"/>
  <c r="J100" i="123"/>
  <c r="C101" i="123"/>
  <c r="D101" i="123"/>
  <c r="E101" i="123"/>
  <c r="F101" i="123"/>
  <c r="H101" i="123"/>
  <c r="I101" i="123"/>
  <c r="J101" i="123"/>
  <c r="C102" i="123"/>
  <c r="D102" i="123"/>
  <c r="E102" i="123"/>
  <c r="F102" i="123"/>
  <c r="H102" i="123"/>
  <c r="I102" i="123"/>
  <c r="J102" i="123"/>
  <c r="C103" i="123"/>
  <c r="D103" i="123"/>
  <c r="E103" i="123"/>
  <c r="F103" i="123"/>
  <c r="H103" i="123"/>
  <c r="I103" i="123"/>
  <c r="J103" i="123"/>
  <c r="C104" i="123"/>
  <c r="D104" i="123"/>
  <c r="E104" i="123"/>
  <c r="F104" i="123"/>
  <c r="H104" i="123"/>
  <c r="I104" i="123"/>
  <c r="J104" i="123"/>
  <c r="C105" i="123"/>
  <c r="D105" i="123"/>
  <c r="E105" i="123"/>
  <c r="F105" i="123"/>
  <c r="H105" i="123"/>
  <c r="I105" i="123"/>
  <c r="J105" i="123"/>
  <c r="C106" i="123"/>
  <c r="D106" i="123"/>
  <c r="E106" i="123"/>
  <c r="F106" i="123"/>
  <c r="H106" i="123"/>
  <c r="I106" i="123"/>
  <c r="J106" i="123"/>
  <c r="C107" i="123"/>
  <c r="D107" i="123"/>
  <c r="E107" i="123"/>
  <c r="F107" i="123"/>
  <c r="H107" i="123"/>
  <c r="I107" i="123"/>
  <c r="J107" i="123"/>
  <c r="C108" i="123"/>
  <c r="D108" i="123"/>
  <c r="E108" i="123"/>
  <c r="F108" i="123"/>
  <c r="H108" i="123"/>
  <c r="I108" i="123"/>
  <c r="J108" i="123"/>
  <c r="C109" i="123"/>
  <c r="D109" i="123"/>
  <c r="E109" i="123"/>
  <c r="F109" i="123"/>
  <c r="H109" i="123"/>
  <c r="I109" i="123"/>
  <c r="J109" i="123"/>
  <c r="C110" i="123"/>
  <c r="D110" i="123"/>
  <c r="E110" i="123"/>
  <c r="F110" i="123"/>
  <c r="H110" i="123"/>
  <c r="I110" i="123"/>
  <c r="J110" i="123"/>
  <c r="C111" i="123"/>
  <c r="D111" i="123"/>
  <c r="E111" i="123"/>
  <c r="F111" i="123"/>
  <c r="H111" i="123"/>
  <c r="I111" i="123"/>
  <c r="J111" i="123"/>
  <c r="C112" i="123"/>
  <c r="D112" i="123"/>
  <c r="E112" i="123"/>
  <c r="F112" i="123"/>
  <c r="H112" i="123"/>
  <c r="I112" i="123"/>
  <c r="J112" i="123"/>
  <c r="C113" i="123"/>
  <c r="D113" i="123"/>
  <c r="E113" i="123"/>
  <c r="F113" i="123"/>
  <c r="H113" i="123"/>
  <c r="I113" i="123"/>
  <c r="J113" i="123"/>
  <c r="C114" i="123"/>
  <c r="D114" i="123"/>
  <c r="E114" i="123"/>
  <c r="F114" i="123"/>
  <c r="H114" i="123"/>
  <c r="I114" i="123"/>
  <c r="J114" i="123"/>
  <c r="C115" i="123"/>
  <c r="D115" i="123"/>
  <c r="E115" i="123"/>
  <c r="F115" i="123"/>
  <c r="H115" i="123"/>
  <c r="I115" i="123"/>
  <c r="J115" i="123"/>
  <c r="C116" i="123"/>
  <c r="D116" i="123"/>
  <c r="E116" i="123"/>
  <c r="F116" i="123"/>
  <c r="H116" i="123"/>
  <c r="I116" i="123"/>
  <c r="J116" i="123"/>
  <c r="C117" i="123"/>
  <c r="D117" i="123"/>
  <c r="E117" i="123"/>
  <c r="F117" i="123"/>
  <c r="H117" i="123"/>
  <c r="I117" i="123"/>
  <c r="J117" i="123"/>
  <c r="C118" i="123"/>
  <c r="D118" i="123"/>
  <c r="E118" i="123"/>
  <c r="F118" i="123"/>
  <c r="H118" i="123"/>
  <c r="I118" i="123"/>
  <c r="J118" i="123"/>
  <c r="C119" i="123"/>
  <c r="D119" i="123"/>
  <c r="E119" i="123"/>
  <c r="F119" i="123"/>
  <c r="H119" i="123"/>
  <c r="I119" i="123"/>
  <c r="J119" i="123"/>
  <c r="C120" i="123"/>
  <c r="D120" i="123"/>
  <c r="E120" i="123"/>
  <c r="F120" i="123"/>
  <c r="H120" i="123"/>
  <c r="I120" i="123"/>
  <c r="J120" i="123"/>
  <c r="C121" i="123"/>
  <c r="D121" i="123"/>
  <c r="E121" i="123"/>
  <c r="F121" i="123"/>
  <c r="H121" i="123"/>
  <c r="I121" i="123"/>
  <c r="J121" i="123"/>
  <c r="C122" i="123"/>
  <c r="D122" i="123"/>
  <c r="E122" i="123"/>
  <c r="F122" i="123"/>
  <c r="H122" i="123"/>
  <c r="I122" i="123"/>
  <c r="J122" i="123"/>
  <c r="C123" i="123"/>
  <c r="D123" i="123"/>
  <c r="E123" i="123"/>
  <c r="F123" i="123"/>
  <c r="H123" i="123"/>
  <c r="I123" i="123"/>
  <c r="J123" i="123"/>
  <c r="C124" i="123"/>
  <c r="D124" i="123"/>
  <c r="E124" i="123"/>
  <c r="F124" i="123"/>
  <c r="H124" i="123"/>
  <c r="I124" i="123"/>
  <c r="J124" i="123"/>
  <c r="C125" i="123"/>
  <c r="D125" i="123"/>
  <c r="E125" i="123"/>
  <c r="F125" i="123"/>
  <c r="H125" i="123"/>
  <c r="I125" i="123"/>
  <c r="J125" i="123"/>
  <c r="C126" i="123"/>
  <c r="D126" i="123"/>
  <c r="E126" i="123"/>
  <c r="F126" i="123"/>
  <c r="H126" i="123"/>
  <c r="I126" i="123"/>
  <c r="J126" i="123"/>
  <c r="C127" i="123"/>
  <c r="D127" i="123"/>
  <c r="E127" i="123"/>
  <c r="F127" i="123"/>
  <c r="H127" i="123"/>
  <c r="I127" i="123"/>
  <c r="J127" i="123"/>
  <c r="C128" i="123"/>
  <c r="D128" i="123"/>
  <c r="E128" i="123"/>
  <c r="F128" i="123"/>
  <c r="H128" i="123"/>
  <c r="I128" i="123"/>
  <c r="J128" i="123"/>
  <c r="C129" i="123"/>
  <c r="D129" i="123"/>
  <c r="E129" i="123"/>
  <c r="F129" i="123"/>
  <c r="H129" i="123"/>
  <c r="I129" i="123"/>
  <c r="J129" i="123"/>
  <c r="C130" i="123"/>
  <c r="D130" i="123"/>
  <c r="E130" i="123"/>
  <c r="F130" i="123"/>
  <c r="H130" i="123"/>
  <c r="I130" i="123"/>
  <c r="J130" i="123"/>
  <c r="C131" i="123"/>
  <c r="D131" i="123"/>
  <c r="E131" i="123"/>
  <c r="F131" i="123"/>
  <c r="H131" i="123"/>
  <c r="I131" i="123"/>
  <c r="J131" i="123"/>
  <c r="C132" i="123"/>
  <c r="D132" i="123"/>
  <c r="E132" i="123"/>
  <c r="F132" i="123"/>
  <c r="H132" i="123"/>
  <c r="I132" i="123"/>
  <c r="J132" i="123"/>
  <c r="C133" i="123"/>
  <c r="D133" i="123"/>
  <c r="E133" i="123"/>
  <c r="F133" i="123"/>
  <c r="H133" i="123"/>
  <c r="I133" i="123"/>
  <c r="J133" i="123"/>
  <c r="C134" i="123"/>
  <c r="D134" i="123"/>
  <c r="E134" i="123"/>
  <c r="F134" i="123"/>
  <c r="H134" i="123"/>
  <c r="I134" i="123"/>
  <c r="J134" i="123"/>
  <c r="C135" i="123"/>
  <c r="D135" i="123"/>
  <c r="E135" i="123"/>
  <c r="F135" i="123"/>
  <c r="H135" i="123"/>
  <c r="I135" i="123"/>
  <c r="J135" i="123"/>
  <c r="C136" i="123"/>
  <c r="D136" i="123"/>
  <c r="E136" i="123"/>
  <c r="F136" i="123"/>
  <c r="H136" i="123"/>
  <c r="I136" i="123"/>
  <c r="J136" i="123"/>
  <c r="C137" i="123"/>
  <c r="D137" i="123"/>
  <c r="E137" i="123"/>
  <c r="F137" i="123"/>
  <c r="H137" i="123"/>
  <c r="I137" i="123"/>
  <c r="J137" i="123"/>
  <c r="C138" i="123"/>
  <c r="D138" i="123"/>
  <c r="E138" i="123"/>
  <c r="F138" i="123"/>
  <c r="H138" i="123"/>
  <c r="I138" i="123"/>
  <c r="J138" i="123"/>
  <c r="C139" i="123"/>
  <c r="D139" i="123"/>
  <c r="E139" i="123"/>
  <c r="F139" i="123"/>
  <c r="H139" i="123"/>
  <c r="I139" i="123"/>
  <c r="J139" i="123"/>
  <c r="C140" i="123"/>
  <c r="D140" i="123"/>
  <c r="E140" i="123"/>
  <c r="F140" i="123"/>
  <c r="H140" i="123"/>
  <c r="I140" i="123"/>
  <c r="J140" i="123"/>
  <c r="C141" i="123"/>
  <c r="D141" i="123"/>
  <c r="E141" i="123"/>
  <c r="F141" i="123"/>
  <c r="H141" i="123"/>
  <c r="I141" i="123"/>
  <c r="J141" i="123"/>
  <c r="C142" i="123"/>
  <c r="D142" i="123"/>
  <c r="E142" i="123"/>
  <c r="F142" i="123"/>
  <c r="H142" i="123"/>
  <c r="I142" i="123"/>
  <c r="J142" i="123"/>
  <c r="C143" i="123"/>
  <c r="D143" i="123"/>
  <c r="E143" i="123"/>
  <c r="F143" i="123"/>
  <c r="H143" i="123"/>
  <c r="I143" i="123"/>
  <c r="J143" i="123"/>
  <c r="C144" i="123"/>
  <c r="D144" i="123"/>
  <c r="E144" i="123"/>
  <c r="F144" i="123"/>
  <c r="H144" i="123"/>
  <c r="I144" i="123"/>
  <c r="J144" i="123"/>
  <c r="C145" i="123"/>
  <c r="D145" i="123"/>
  <c r="E145" i="123"/>
  <c r="F145" i="123"/>
  <c r="H145" i="123"/>
  <c r="I145" i="123"/>
  <c r="J145" i="123"/>
  <c r="C146" i="123"/>
  <c r="D146" i="123"/>
  <c r="E146" i="123"/>
  <c r="F146" i="123"/>
  <c r="H146" i="123"/>
  <c r="I146" i="123"/>
  <c r="J146" i="123"/>
  <c r="C147" i="123"/>
  <c r="D147" i="123"/>
  <c r="E147" i="123"/>
  <c r="F147" i="123"/>
  <c r="H147" i="123"/>
  <c r="I147" i="123"/>
  <c r="J147" i="123"/>
  <c r="C148" i="123"/>
  <c r="D148" i="123"/>
  <c r="E148" i="123"/>
  <c r="F148" i="123"/>
  <c r="H148" i="123"/>
  <c r="I148" i="123"/>
  <c r="J148" i="123"/>
  <c r="C149" i="123"/>
  <c r="D149" i="123"/>
  <c r="E149" i="123"/>
  <c r="F149" i="123"/>
  <c r="H149" i="123"/>
  <c r="I149" i="123"/>
  <c r="J149" i="123"/>
  <c r="C150" i="123"/>
  <c r="D150" i="123"/>
  <c r="E150" i="123"/>
  <c r="F150" i="123"/>
  <c r="H150" i="123"/>
  <c r="I150" i="123"/>
  <c r="J150" i="123"/>
  <c r="C151" i="123"/>
  <c r="D151" i="123"/>
  <c r="E151" i="123"/>
  <c r="F151" i="123"/>
  <c r="H151" i="123"/>
  <c r="I151" i="123"/>
  <c r="J151" i="123"/>
  <c r="C152" i="123"/>
  <c r="D152" i="123"/>
  <c r="E152" i="123"/>
  <c r="F152" i="123"/>
  <c r="H152" i="123"/>
  <c r="I152" i="123"/>
  <c r="J152" i="123"/>
  <c r="C153" i="123"/>
  <c r="D153" i="123"/>
  <c r="E153" i="123"/>
  <c r="F153" i="123"/>
  <c r="H153" i="123"/>
  <c r="I153" i="123"/>
  <c r="J153" i="123"/>
  <c r="C154" i="123"/>
  <c r="D154" i="123"/>
  <c r="E154" i="123"/>
  <c r="F154" i="123"/>
  <c r="H154" i="123"/>
  <c r="I154" i="123"/>
  <c r="J154" i="123"/>
  <c r="C155" i="123"/>
  <c r="D155" i="123"/>
  <c r="E155" i="123"/>
  <c r="F155" i="123"/>
  <c r="H155" i="123"/>
  <c r="I155" i="123"/>
  <c r="J155" i="123"/>
  <c r="C156" i="123"/>
  <c r="D156" i="123"/>
  <c r="E156" i="123"/>
  <c r="F156" i="123"/>
  <c r="H156" i="123"/>
  <c r="I156" i="123"/>
  <c r="J156" i="123"/>
  <c r="C157" i="123"/>
  <c r="D157" i="123"/>
  <c r="E157" i="123"/>
  <c r="F157" i="123"/>
  <c r="H157" i="123"/>
  <c r="I157" i="123"/>
  <c r="J157" i="123"/>
  <c r="C158" i="123"/>
  <c r="D158" i="123"/>
  <c r="E158" i="123"/>
  <c r="F158" i="123"/>
  <c r="H158" i="123"/>
  <c r="I158" i="123"/>
  <c r="J158" i="123"/>
  <c r="C159" i="123"/>
  <c r="D159" i="123"/>
  <c r="E159" i="123"/>
  <c r="F159" i="123"/>
  <c r="H159" i="123"/>
  <c r="I159" i="123"/>
  <c r="J159" i="123"/>
  <c r="C160" i="123"/>
  <c r="D160" i="123"/>
  <c r="E160" i="123"/>
  <c r="F160" i="123"/>
  <c r="H160" i="123"/>
  <c r="I160" i="123"/>
  <c r="J160" i="123"/>
  <c r="C161" i="123"/>
  <c r="D161" i="123"/>
  <c r="E161" i="123"/>
  <c r="F161" i="123"/>
  <c r="H161" i="123"/>
  <c r="I161" i="123"/>
  <c r="J161" i="123"/>
  <c r="C162" i="123"/>
  <c r="D162" i="123"/>
  <c r="E162" i="123"/>
  <c r="F162" i="123"/>
  <c r="H162" i="123"/>
  <c r="I162" i="123"/>
  <c r="J162" i="123"/>
  <c r="C163" i="123"/>
  <c r="D163" i="123"/>
  <c r="E163" i="123"/>
  <c r="F163" i="123"/>
  <c r="H163" i="123"/>
  <c r="I163" i="123"/>
  <c r="J163" i="123"/>
  <c r="C164" i="123"/>
  <c r="D164" i="123"/>
  <c r="E164" i="123"/>
  <c r="F164" i="123"/>
  <c r="H164" i="123"/>
  <c r="I164" i="123"/>
  <c r="J164" i="123"/>
  <c r="C165" i="123"/>
  <c r="D165" i="123"/>
  <c r="E165" i="123"/>
  <c r="F165" i="123"/>
  <c r="H165" i="123"/>
  <c r="I165" i="123"/>
  <c r="J165" i="123"/>
  <c r="C166" i="123"/>
  <c r="D166" i="123"/>
  <c r="E166" i="123"/>
  <c r="F166" i="123"/>
  <c r="H166" i="123"/>
  <c r="I166" i="123"/>
  <c r="J166" i="123"/>
  <c r="C167" i="123"/>
  <c r="D167" i="123"/>
  <c r="E167" i="123"/>
  <c r="F167" i="123"/>
  <c r="H167" i="123"/>
  <c r="I167" i="123"/>
  <c r="J167" i="123"/>
  <c r="C168" i="123"/>
  <c r="D168" i="123"/>
  <c r="E168" i="123"/>
  <c r="F168" i="123"/>
  <c r="H168" i="123"/>
  <c r="I168" i="123"/>
  <c r="J168" i="123"/>
  <c r="C169" i="123"/>
  <c r="D169" i="123"/>
  <c r="E169" i="123"/>
  <c r="F169" i="123"/>
  <c r="H169" i="123"/>
  <c r="I169" i="123"/>
  <c r="J169" i="123"/>
  <c r="C170" i="123"/>
  <c r="D170" i="123"/>
  <c r="E170" i="123"/>
  <c r="F170" i="123"/>
  <c r="H170" i="123"/>
  <c r="I170" i="123"/>
  <c r="J170" i="123"/>
  <c r="C171" i="123"/>
  <c r="D171" i="123"/>
  <c r="E171" i="123"/>
  <c r="F171" i="123"/>
  <c r="H171" i="123"/>
  <c r="I171" i="123"/>
  <c r="J171" i="123"/>
  <c r="C172" i="123"/>
  <c r="D172" i="123"/>
  <c r="E172" i="123"/>
  <c r="F172" i="123"/>
  <c r="H172" i="123"/>
  <c r="I172" i="123"/>
  <c r="J172" i="123"/>
  <c r="C173" i="123"/>
  <c r="D173" i="123"/>
  <c r="E173" i="123"/>
  <c r="F173" i="123"/>
  <c r="H173" i="123"/>
  <c r="I173" i="123"/>
  <c r="J173" i="123"/>
  <c r="C174" i="123"/>
  <c r="D174" i="123"/>
  <c r="E174" i="123"/>
  <c r="F174" i="123"/>
  <c r="H174" i="123"/>
  <c r="I174" i="123"/>
  <c r="J174" i="123"/>
  <c r="C175" i="123"/>
  <c r="D175" i="123"/>
  <c r="E175" i="123"/>
  <c r="F175" i="123"/>
  <c r="H175" i="123"/>
  <c r="I175" i="123"/>
  <c r="J175" i="123"/>
  <c r="C176" i="123"/>
  <c r="D176" i="123"/>
  <c r="E176" i="123"/>
  <c r="F176" i="123"/>
  <c r="H176" i="123"/>
  <c r="I176" i="123"/>
  <c r="J176" i="123"/>
  <c r="C177" i="123"/>
  <c r="D177" i="123"/>
  <c r="E177" i="123"/>
  <c r="F177" i="123"/>
  <c r="H177" i="123"/>
  <c r="I177" i="123"/>
  <c r="J177" i="123"/>
  <c r="C178" i="123"/>
  <c r="D178" i="123"/>
  <c r="E178" i="123"/>
  <c r="F178" i="123"/>
  <c r="H178" i="123"/>
  <c r="I178" i="123"/>
  <c r="J178" i="123"/>
  <c r="C179" i="123"/>
  <c r="D179" i="123"/>
  <c r="E179" i="123"/>
  <c r="F179" i="123"/>
  <c r="H179" i="123"/>
  <c r="I179" i="123"/>
  <c r="J179" i="123"/>
  <c r="C180" i="123"/>
  <c r="D180" i="123"/>
  <c r="E180" i="123"/>
  <c r="F180" i="123"/>
  <c r="H180" i="123"/>
  <c r="I180" i="123"/>
  <c r="J180" i="123"/>
  <c r="C181" i="123"/>
  <c r="D181" i="123"/>
  <c r="E181" i="123"/>
  <c r="F181" i="123"/>
  <c r="H181" i="123"/>
  <c r="I181" i="123"/>
  <c r="J181" i="123"/>
  <c r="C182" i="123"/>
  <c r="D182" i="123"/>
  <c r="E182" i="123"/>
  <c r="F182" i="123"/>
  <c r="H182" i="123"/>
  <c r="I182" i="123"/>
  <c r="J182" i="123"/>
  <c r="C183" i="123"/>
  <c r="D183" i="123"/>
  <c r="E183" i="123"/>
  <c r="F183" i="123"/>
  <c r="H183" i="123"/>
  <c r="I183" i="123"/>
  <c r="J183" i="123"/>
  <c r="C184" i="123"/>
  <c r="D184" i="123"/>
  <c r="E184" i="123"/>
  <c r="F184" i="123"/>
  <c r="H184" i="123"/>
  <c r="I184" i="123"/>
  <c r="J184" i="123"/>
  <c r="C185" i="123"/>
  <c r="D185" i="123"/>
  <c r="E185" i="123"/>
  <c r="F185" i="123"/>
  <c r="H185" i="123"/>
  <c r="I185" i="123"/>
  <c r="J185" i="123"/>
  <c r="C186" i="123"/>
  <c r="D186" i="123"/>
  <c r="E186" i="123"/>
  <c r="F186" i="123"/>
  <c r="H186" i="123"/>
  <c r="I186" i="123"/>
  <c r="J186" i="123"/>
  <c r="C187" i="123"/>
  <c r="D187" i="123"/>
  <c r="E187" i="123"/>
  <c r="F187" i="123"/>
  <c r="H187" i="123"/>
  <c r="I187" i="123"/>
  <c r="J187" i="123"/>
  <c r="C188" i="123"/>
  <c r="D188" i="123"/>
  <c r="E188" i="123"/>
  <c r="F188" i="123"/>
  <c r="H188" i="123"/>
  <c r="I188" i="123"/>
  <c r="J188" i="123"/>
  <c r="C189" i="123"/>
  <c r="D189" i="123"/>
  <c r="E189" i="123"/>
  <c r="F189" i="123"/>
  <c r="H189" i="123"/>
  <c r="I189" i="123"/>
  <c r="J189" i="123"/>
  <c r="C190" i="123"/>
  <c r="D190" i="123"/>
  <c r="E190" i="123"/>
  <c r="F190" i="123"/>
  <c r="H190" i="123"/>
  <c r="I190" i="123"/>
  <c r="J190" i="123"/>
  <c r="C191" i="123"/>
  <c r="D191" i="123"/>
  <c r="E191" i="123"/>
  <c r="F191" i="123"/>
  <c r="H191" i="123"/>
  <c r="I191" i="123"/>
  <c r="J191" i="123"/>
  <c r="C192" i="123"/>
  <c r="D192" i="123"/>
  <c r="E192" i="123"/>
  <c r="F192" i="123"/>
  <c r="H192" i="123"/>
  <c r="I192" i="123"/>
  <c r="J192" i="123"/>
  <c r="C193" i="123"/>
  <c r="D193" i="123"/>
  <c r="E193" i="123"/>
  <c r="F193" i="123"/>
  <c r="H193" i="123"/>
  <c r="I193" i="123"/>
  <c r="J193" i="123"/>
  <c r="C194" i="123"/>
  <c r="D194" i="123"/>
  <c r="E194" i="123"/>
  <c r="F194" i="123"/>
  <c r="H194" i="123"/>
  <c r="I194" i="123"/>
  <c r="J194" i="123"/>
  <c r="C195" i="123"/>
  <c r="D195" i="123"/>
  <c r="E195" i="123"/>
  <c r="F195" i="123"/>
  <c r="H195" i="123"/>
  <c r="I195" i="123"/>
  <c r="J195" i="123"/>
  <c r="C196" i="123"/>
  <c r="D196" i="123"/>
  <c r="E196" i="123"/>
  <c r="F196" i="123"/>
  <c r="H196" i="123"/>
  <c r="I196" i="123"/>
  <c r="J196" i="123"/>
  <c r="C197" i="123"/>
  <c r="D197" i="123"/>
  <c r="E197" i="123"/>
  <c r="F197" i="123"/>
  <c r="H197" i="123"/>
  <c r="I197" i="123"/>
  <c r="J197" i="123"/>
  <c r="C198" i="123"/>
  <c r="D198" i="123"/>
  <c r="E198" i="123"/>
  <c r="F198" i="123"/>
  <c r="H198" i="123"/>
  <c r="I198" i="123"/>
  <c r="J198" i="123"/>
  <c r="C199" i="123"/>
  <c r="D199" i="123"/>
  <c r="E199" i="123"/>
  <c r="F199" i="123"/>
  <c r="H199" i="123"/>
  <c r="I199" i="123"/>
  <c r="J199" i="123"/>
  <c r="C200" i="123"/>
  <c r="D200" i="123"/>
  <c r="E200" i="123"/>
  <c r="F200" i="123"/>
  <c r="H200" i="123"/>
  <c r="I200" i="123"/>
  <c r="J200" i="123"/>
  <c r="C201" i="123"/>
  <c r="D201" i="123"/>
  <c r="E201" i="123"/>
  <c r="F201" i="123"/>
  <c r="H201" i="123"/>
  <c r="I201" i="123"/>
  <c r="J201" i="123"/>
  <c r="C202" i="123"/>
  <c r="D202" i="123"/>
  <c r="E202" i="123"/>
  <c r="F202" i="123"/>
  <c r="H202" i="123"/>
  <c r="I202" i="123"/>
  <c r="J202" i="123"/>
  <c r="C203" i="123"/>
  <c r="D203" i="123"/>
  <c r="E203" i="123"/>
  <c r="F203" i="123"/>
  <c r="H203" i="123"/>
  <c r="I203" i="123"/>
  <c r="J203" i="123"/>
  <c r="C204" i="123"/>
  <c r="D204" i="123"/>
  <c r="E204" i="123"/>
  <c r="F204" i="123"/>
  <c r="H204" i="123"/>
  <c r="I204" i="123"/>
  <c r="J204" i="123"/>
  <c r="C205" i="123"/>
  <c r="D205" i="123"/>
  <c r="E205" i="123"/>
  <c r="F205" i="123"/>
  <c r="H205" i="123"/>
  <c r="I205" i="123"/>
  <c r="J205" i="123"/>
  <c r="C206" i="123"/>
  <c r="D206" i="123"/>
  <c r="E206" i="123"/>
  <c r="F206" i="123"/>
  <c r="H206" i="123"/>
  <c r="I206" i="123"/>
  <c r="J206" i="123"/>
  <c r="C207" i="123"/>
  <c r="D207" i="123"/>
  <c r="E207" i="123"/>
  <c r="F207" i="123"/>
  <c r="H207" i="123"/>
  <c r="I207" i="123"/>
  <c r="J207" i="123"/>
  <c r="C208" i="123"/>
  <c r="D208" i="123"/>
  <c r="E208" i="123"/>
  <c r="F208" i="123"/>
  <c r="H208" i="123"/>
  <c r="I208" i="123"/>
  <c r="J208" i="123"/>
  <c r="C209" i="123"/>
  <c r="D209" i="123"/>
  <c r="E209" i="123"/>
  <c r="F209" i="123"/>
  <c r="H209" i="123"/>
  <c r="I209" i="123"/>
  <c r="J209" i="123"/>
  <c r="C210" i="123"/>
  <c r="D210" i="123"/>
  <c r="E210" i="123"/>
  <c r="F210" i="123"/>
  <c r="H210" i="123"/>
  <c r="I210" i="123"/>
  <c r="J210" i="123"/>
  <c r="C211" i="123"/>
  <c r="D211" i="123"/>
  <c r="E211" i="123"/>
  <c r="F211" i="123"/>
  <c r="H211" i="123"/>
  <c r="I211" i="123"/>
  <c r="J211" i="123"/>
  <c r="C212" i="123"/>
  <c r="D212" i="123"/>
  <c r="E212" i="123"/>
  <c r="F212" i="123"/>
  <c r="H212" i="123"/>
  <c r="I212" i="123"/>
  <c r="J212" i="123"/>
  <c r="C213" i="123"/>
  <c r="D213" i="123"/>
  <c r="E213" i="123"/>
  <c r="F213" i="123"/>
  <c r="H213" i="123"/>
  <c r="I213" i="123"/>
  <c r="J213" i="123"/>
  <c r="C214" i="123"/>
  <c r="D214" i="123"/>
  <c r="E214" i="123"/>
  <c r="F214" i="123"/>
  <c r="H214" i="123"/>
  <c r="I214" i="123"/>
  <c r="J214" i="123"/>
  <c r="C215" i="123"/>
  <c r="D215" i="123"/>
  <c r="E215" i="123"/>
  <c r="F215" i="123"/>
  <c r="H215" i="123"/>
  <c r="I215" i="123"/>
  <c r="J215" i="123"/>
  <c r="C216" i="123"/>
  <c r="D216" i="123"/>
  <c r="E216" i="123"/>
  <c r="F216" i="123"/>
  <c r="H216" i="123"/>
  <c r="I216" i="123"/>
  <c r="J216" i="123"/>
  <c r="C217" i="123"/>
  <c r="D217" i="123"/>
  <c r="E217" i="123"/>
  <c r="F217" i="123"/>
  <c r="H217" i="123"/>
  <c r="I217" i="123"/>
  <c r="J217" i="123"/>
  <c r="C218" i="123"/>
  <c r="D218" i="123"/>
  <c r="E218" i="123"/>
  <c r="F218" i="123"/>
  <c r="H218" i="123"/>
  <c r="I218" i="123"/>
  <c r="J218" i="123"/>
  <c r="C219" i="123"/>
  <c r="D219" i="123"/>
  <c r="E219" i="123"/>
  <c r="F219" i="123"/>
  <c r="H219" i="123"/>
  <c r="I219" i="123"/>
  <c r="J219" i="123"/>
  <c r="C220" i="123"/>
  <c r="D220" i="123"/>
  <c r="E220" i="123"/>
  <c r="F220" i="123"/>
  <c r="H220" i="123"/>
  <c r="I220" i="123"/>
  <c r="J220" i="123"/>
  <c r="C221" i="123"/>
  <c r="D221" i="123"/>
  <c r="E221" i="123"/>
  <c r="F221" i="123"/>
  <c r="H221" i="123"/>
  <c r="I221" i="123"/>
  <c r="J221" i="123"/>
  <c r="C222" i="123"/>
  <c r="D222" i="123"/>
  <c r="E222" i="123"/>
  <c r="F222" i="123"/>
  <c r="H222" i="123"/>
  <c r="I222" i="123"/>
  <c r="J222" i="123"/>
  <c r="C223" i="123"/>
  <c r="D223" i="123"/>
  <c r="E223" i="123"/>
  <c r="F223" i="123"/>
  <c r="H223" i="123"/>
  <c r="I223" i="123"/>
  <c r="J223" i="123"/>
  <c r="C224" i="123"/>
  <c r="D224" i="123"/>
  <c r="E224" i="123"/>
  <c r="F224" i="123"/>
  <c r="H224" i="123"/>
  <c r="I224" i="123"/>
  <c r="J224" i="123"/>
  <c r="C225" i="123"/>
  <c r="D225" i="123"/>
  <c r="E225" i="123"/>
  <c r="F225" i="123"/>
  <c r="H225" i="123"/>
  <c r="I225" i="123"/>
  <c r="J225" i="123"/>
  <c r="C226" i="123"/>
  <c r="D226" i="123"/>
  <c r="E226" i="123"/>
  <c r="F226" i="123"/>
  <c r="H226" i="123"/>
  <c r="I226" i="123"/>
  <c r="J226" i="123"/>
  <c r="C227" i="123"/>
  <c r="D227" i="123"/>
  <c r="E227" i="123"/>
  <c r="F227" i="123"/>
  <c r="H227" i="123"/>
  <c r="I227" i="123"/>
  <c r="J227" i="123"/>
  <c r="C228" i="123"/>
  <c r="D228" i="123"/>
  <c r="E228" i="123"/>
  <c r="F228" i="123"/>
  <c r="H228" i="123"/>
  <c r="I228" i="123"/>
  <c r="J228" i="123"/>
  <c r="C229" i="123"/>
  <c r="D229" i="123"/>
  <c r="E229" i="123"/>
  <c r="F229" i="123"/>
  <c r="H229" i="123"/>
  <c r="I229" i="123"/>
  <c r="J229" i="123"/>
  <c r="C230" i="123"/>
  <c r="D230" i="123"/>
  <c r="E230" i="123"/>
  <c r="F230" i="123"/>
  <c r="H230" i="123"/>
  <c r="I230" i="123"/>
  <c r="J230" i="123"/>
  <c r="C231" i="123"/>
  <c r="D231" i="123"/>
  <c r="E231" i="123"/>
  <c r="F231" i="123"/>
  <c r="H231" i="123"/>
  <c r="I231" i="123"/>
  <c r="J231" i="123"/>
  <c r="C232" i="123"/>
  <c r="D232" i="123"/>
  <c r="E232" i="123"/>
  <c r="F232" i="123"/>
  <c r="H232" i="123"/>
  <c r="I232" i="123"/>
  <c r="J232" i="123"/>
  <c r="C233" i="123"/>
  <c r="D233" i="123"/>
  <c r="E233" i="123"/>
  <c r="F233" i="123"/>
  <c r="H233" i="123"/>
  <c r="I233" i="123"/>
  <c r="J233" i="123"/>
  <c r="C234" i="123"/>
  <c r="D234" i="123"/>
  <c r="E234" i="123"/>
  <c r="F234" i="123"/>
  <c r="H234" i="123"/>
  <c r="I234" i="123"/>
  <c r="J234" i="123"/>
  <c r="C235" i="123"/>
  <c r="D235" i="123"/>
  <c r="E235" i="123"/>
  <c r="F235" i="123"/>
  <c r="H235" i="123"/>
  <c r="I235" i="123"/>
  <c r="J235" i="123"/>
  <c r="C236" i="123"/>
  <c r="D236" i="123"/>
  <c r="E236" i="123"/>
  <c r="F236" i="123"/>
  <c r="H236" i="123"/>
  <c r="I236" i="123"/>
  <c r="J236" i="123"/>
  <c r="C237" i="123"/>
  <c r="D237" i="123"/>
  <c r="E237" i="123"/>
  <c r="F237" i="123"/>
  <c r="H237" i="123"/>
  <c r="I237" i="123"/>
  <c r="J237" i="123"/>
  <c r="C238" i="123"/>
  <c r="D238" i="123"/>
  <c r="E238" i="123"/>
  <c r="F238" i="123"/>
  <c r="H238" i="123"/>
  <c r="I238" i="123"/>
  <c r="J238" i="123"/>
  <c r="C239" i="123"/>
  <c r="D239" i="123"/>
  <c r="E239" i="123"/>
  <c r="F239" i="123"/>
  <c r="H239" i="123"/>
  <c r="I239" i="123"/>
  <c r="J239" i="123"/>
  <c r="C240" i="123"/>
  <c r="D240" i="123"/>
  <c r="E240" i="123"/>
  <c r="F240" i="123"/>
  <c r="H240" i="123"/>
  <c r="I240" i="123"/>
  <c r="J240" i="123"/>
  <c r="C241" i="123"/>
  <c r="D241" i="123"/>
  <c r="E241" i="123"/>
  <c r="F241" i="123"/>
  <c r="H241" i="123"/>
  <c r="I241" i="123"/>
  <c r="J241" i="123"/>
  <c r="C242" i="123"/>
  <c r="D242" i="123"/>
  <c r="E242" i="123"/>
  <c r="F242" i="123"/>
  <c r="H242" i="123"/>
  <c r="I242" i="123"/>
  <c r="J242" i="123"/>
  <c r="C243" i="123"/>
  <c r="D243" i="123"/>
  <c r="E243" i="123"/>
  <c r="F243" i="123"/>
  <c r="H243" i="123"/>
  <c r="I243" i="123"/>
  <c r="J243" i="123"/>
  <c r="C244" i="123"/>
  <c r="D244" i="123"/>
  <c r="E244" i="123"/>
  <c r="F244" i="123"/>
  <c r="H244" i="123"/>
  <c r="I244" i="123"/>
  <c r="J244" i="123"/>
  <c r="C245" i="123"/>
  <c r="D245" i="123"/>
  <c r="E245" i="123"/>
  <c r="F245" i="123"/>
  <c r="H245" i="123"/>
  <c r="I245" i="123"/>
  <c r="J245" i="123"/>
  <c r="C246" i="123"/>
  <c r="D246" i="123"/>
  <c r="E246" i="123"/>
  <c r="F246" i="123"/>
  <c r="H246" i="123"/>
  <c r="I246" i="123"/>
  <c r="J246" i="123"/>
  <c r="C247" i="123"/>
  <c r="D247" i="123"/>
  <c r="E247" i="123"/>
  <c r="F247" i="123"/>
  <c r="H247" i="123"/>
  <c r="I247" i="123"/>
  <c r="J247" i="123"/>
  <c r="C248" i="123"/>
  <c r="D248" i="123"/>
  <c r="E248" i="123"/>
  <c r="F248" i="123"/>
  <c r="H248" i="123"/>
  <c r="I248" i="123"/>
  <c r="J248" i="123"/>
  <c r="C249" i="123"/>
  <c r="D249" i="123"/>
  <c r="E249" i="123"/>
  <c r="F249" i="123"/>
  <c r="H249" i="123"/>
  <c r="I249" i="123"/>
  <c r="J249" i="123"/>
  <c r="C250" i="123"/>
  <c r="D250" i="123"/>
  <c r="E250" i="123"/>
  <c r="F250" i="123"/>
  <c r="H250" i="123"/>
  <c r="I250" i="123"/>
  <c r="J250" i="123"/>
  <c r="C251" i="123"/>
  <c r="D251" i="123"/>
  <c r="E251" i="123"/>
  <c r="F251" i="123"/>
  <c r="H251" i="123"/>
  <c r="I251" i="123"/>
  <c r="J251" i="123"/>
  <c r="C252" i="123"/>
  <c r="D252" i="123"/>
  <c r="E252" i="123"/>
  <c r="F252" i="123"/>
  <c r="H252" i="123"/>
  <c r="I252" i="123"/>
  <c r="J252" i="123"/>
  <c r="C253" i="123"/>
  <c r="D253" i="123"/>
  <c r="E253" i="123"/>
  <c r="F253" i="123"/>
  <c r="H253" i="123"/>
  <c r="I253" i="123"/>
  <c r="J253" i="123"/>
  <c r="C254" i="123"/>
  <c r="D254" i="123"/>
  <c r="E254" i="123"/>
  <c r="F254" i="123"/>
  <c r="H254" i="123"/>
  <c r="I254" i="123"/>
  <c r="J254" i="123"/>
  <c r="C255" i="123"/>
  <c r="D255" i="123"/>
  <c r="E255" i="123"/>
  <c r="F255" i="123"/>
  <c r="H255" i="123"/>
  <c r="I255" i="123"/>
  <c r="J255" i="123"/>
  <c r="C256" i="123"/>
  <c r="D256" i="123"/>
  <c r="E256" i="123"/>
  <c r="F256" i="123"/>
  <c r="H256" i="123"/>
  <c r="I256" i="123"/>
  <c r="J256" i="123"/>
  <c r="C257" i="123"/>
  <c r="D257" i="123"/>
  <c r="E257" i="123"/>
  <c r="F257" i="123"/>
  <c r="H257" i="123"/>
  <c r="I257" i="123"/>
  <c r="J257" i="123"/>
  <c r="C258" i="123"/>
  <c r="D258" i="123"/>
  <c r="E258" i="123"/>
  <c r="F258" i="123"/>
  <c r="H258" i="123"/>
  <c r="I258" i="123"/>
  <c r="J258" i="123"/>
  <c r="C259" i="123"/>
  <c r="D259" i="123"/>
  <c r="E259" i="123"/>
  <c r="F259" i="123"/>
  <c r="H259" i="123"/>
  <c r="I259" i="123"/>
  <c r="J259" i="123"/>
  <c r="C260" i="123"/>
  <c r="D260" i="123"/>
  <c r="E260" i="123"/>
  <c r="F260" i="123"/>
  <c r="H260" i="123"/>
  <c r="I260" i="123"/>
  <c r="J260" i="123"/>
  <c r="C261" i="123"/>
  <c r="D261" i="123"/>
  <c r="E261" i="123"/>
  <c r="F261" i="123"/>
  <c r="H261" i="123"/>
  <c r="I261" i="123"/>
  <c r="J261" i="123"/>
  <c r="C262" i="123"/>
  <c r="D262" i="123"/>
  <c r="E262" i="123"/>
  <c r="F262" i="123"/>
  <c r="H262" i="123"/>
  <c r="I262" i="123"/>
  <c r="J262" i="123"/>
  <c r="C263" i="123"/>
  <c r="D263" i="123"/>
  <c r="E263" i="123"/>
  <c r="F263" i="123"/>
  <c r="H263" i="123"/>
  <c r="I263" i="123"/>
  <c r="J263" i="123"/>
  <c r="C264" i="123"/>
  <c r="D264" i="123"/>
  <c r="E264" i="123"/>
  <c r="F264" i="123"/>
  <c r="H264" i="123"/>
  <c r="I264" i="123"/>
  <c r="J264" i="123"/>
  <c r="C265" i="123"/>
  <c r="D265" i="123"/>
  <c r="E265" i="123"/>
  <c r="F265" i="123"/>
  <c r="H265" i="123"/>
  <c r="I265" i="123"/>
  <c r="J265" i="123"/>
  <c r="C266" i="123"/>
  <c r="D266" i="123"/>
  <c r="E266" i="123"/>
  <c r="F266" i="123"/>
  <c r="H266" i="123"/>
  <c r="I266" i="123"/>
  <c r="J266" i="123"/>
  <c r="C267" i="123"/>
  <c r="D267" i="123"/>
  <c r="E267" i="123"/>
  <c r="F267" i="123"/>
  <c r="H267" i="123"/>
  <c r="I267" i="123"/>
  <c r="J267" i="123"/>
  <c r="C268" i="123"/>
  <c r="D268" i="123"/>
  <c r="E268" i="123"/>
  <c r="F268" i="123"/>
  <c r="H268" i="123"/>
  <c r="I268" i="123"/>
  <c r="J268" i="123"/>
  <c r="C269" i="123"/>
  <c r="D269" i="123"/>
  <c r="E269" i="123"/>
  <c r="F269" i="123"/>
  <c r="H269" i="123"/>
  <c r="I269" i="123"/>
  <c r="J269" i="123"/>
  <c r="C270" i="123"/>
  <c r="D270" i="123"/>
  <c r="E270" i="123"/>
  <c r="F270" i="123"/>
  <c r="H270" i="123"/>
  <c r="I270" i="123"/>
  <c r="J270" i="123"/>
  <c r="C271" i="123"/>
  <c r="D271" i="123"/>
  <c r="E271" i="123"/>
  <c r="F271" i="123"/>
  <c r="H271" i="123"/>
  <c r="I271" i="123"/>
  <c r="J271" i="123"/>
  <c r="C272" i="123"/>
  <c r="D272" i="123"/>
  <c r="E272" i="123"/>
  <c r="F272" i="123"/>
  <c r="H272" i="123"/>
  <c r="I272" i="123"/>
  <c r="J272" i="123"/>
  <c r="C273" i="123"/>
  <c r="D273" i="123"/>
  <c r="E273" i="123"/>
  <c r="F273" i="123"/>
  <c r="H273" i="123"/>
  <c r="I273" i="123"/>
  <c r="J273" i="123"/>
  <c r="C274" i="123"/>
  <c r="D274" i="123"/>
  <c r="E274" i="123"/>
  <c r="F274" i="123"/>
  <c r="H274" i="123"/>
  <c r="I274" i="123"/>
  <c r="J274" i="123"/>
  <c r="C275" i="123"/>
  <c r="D275" i="123"/>
  <c r="E275" i="123"/>
  <c r="F275" i="123"/>
  <c r="H275" i="123"/>
  <c r="I275" i="123"/>
  <c r="J275" i="123"/>
  <c r="C276" i="123"/>
  <c r="D276" i="123"/>
  <c r="E276" i="123"/>
  <c r="F276" i="123"/>
  <c r="H276" i="123"/>
  <c r="I276" i="123"/>
  <c r="J276" i="123"/>
  <c r="C277" i="123"/>
  <c r="D277" i="123"/>
  <c r="E277" i="123"/>
  <c r="F277" i="123"/>
  <c r="H277" i="123"/>
  <c r="I277" i="123"/>
  <c r="J277" i="123"/>
  <c r="C278" i="123"/>
  <c r="D278" i="123"/>
  <c r="E278" i="123"/>
  <c r="F278" i="123"/>
  <c r="H278" i="123"/>
  <c r="I278" i="123"/>
  <c r="J278" i="123"/>
  <c r="C279" i="123"/>
  <c r="D279" i="123"/>
  <c r="E279" i="123"/>
  <c r="F279" i="123"/>
  <c r="H279" i="123"/>
  <c r="I279" i="123"/>
  <c r="J279" i="123"/>
  <c r="C280" i="123"/>
  <c r="D280" i="123"/>
  <c r="E280" i="123"/>
  <c r="F280" i="123"/>
  <c r="H280" i="123"/>
  <c r="I280" i="123"/>
  <c r="J280" i="123"/>
  <c r="C281" i="123"/>
  <c r="D281" i="123"/>
  <c r="E281" i="123"/>
  <c r="F281" i="123"/>
  <c r="H281" i="123"/>
  <c r="I281" i="123"/>
  <c r="J281" i="123"/>
  <c r="C282" i="123"/>
  <c r="D282" i="123"/>
  <c r="E282" i="123"/>
  <c r="F282" i="123"/>
  <c r="H282" i="123"/>
  <c r="I282" i="123"/>
  <c r="J282" i="123"/>
  <c r="C283" i="123"/>
  <c r="D283" i="123"/>
  <c r="E283" i="123"/>
  <c r="F283" i="123"/>
  <c r="H283" i="123"/>
  <c r="I283" i="123"/>
  <c r="J283" i="123"/>
  <c r="C284" i="123"/>
  <c r="D284" i="123"/>
  <c r="E284" i="123"/>
  <c r="F284" i="123"/>
  <c r="H284" i="123"/>
  <c r="I284" i="123"/>
  <c r="J284" i="123"/>
  <c r="C285" i="123"/>
  <c r="D285" i="123"/>
  <c r="E285" i="123"/>
  <c r="F285" i="123"/>
  <c r="H285" i="123"/>
  <c r="I285" i="123"/>
  <c r="J285" i="123"/>
  <c r="C286" i="123"/>
  <c r="D286" i="123"/>
  <c r="E286" i="123"/>
  <c r="F286" i="123"/>
  <c r="H286" i="123"/>
  <c r="I286" i="123"/>
  <c r="J286" i="123"/>
  <c r="C287" i="123"/>
  <c r="D287" i="123"/>
  <c r="E287" i="123"/>
  <c r="F287" i="123"/>
  <c r="H287" i="123"/>
  <c r="I287" i="123"/>
  <c r="J287" i="123"/>
  <c r="C288" i="123"/>
  <c r="D288" i="123"/>
  <c r="E288" i="123"/>
  <c r="F288" i="123"/>
  <c r="H288" i="123"/>
  <c r="I288" i="123"/>
  <c r="J288" i="123"/>
  <c r="C289" i="123"/>
  <c r="D289" i="123"/>
  <c r="E289" i="123"/>
  <c r="F289" i="123"/>
  <c r="H289" i="123"/>
  <c r="I289" i="123"/>
  <c r="J289" i="123"/>
  <c r="C290" i="123"/>
  <c r="D290" i="123"/>
  <c r="E290" i="123"/>
  <c r="F290" i="123"/>
  <c r="H290" i="123"/>
  <c r="I290" i="123"/>
  <c r="J290" i="123"/>
  <c r="C291" i="123"/>
  <c r="D291" i="123"/>
  <c r="E291" i="123"/>
  <c r="F291" i="123"/>
  <c r="H291" i="123"/>
  <c r="I291" i="123"/>
  <c r="J291" i="123"/>
  <c r="C292" i="123"/>
  <c r="D292" i="123"/>
  <c r="E292" i="123"/>
  <c r="F292" i="123"/>
  <c r="H292" i="123"/>
  <c r="I292" i="123"/>
  <c r="J292" i="123"/>
  <c r="C293" i="123"/>
  <c r="D293" i="123"/>
  <c r="E293" i="123"/>
  <c r="F293" i="123"/>
  <c r="H293" i="123"/>
  <c r="I293" i="123"/>
  <c r="J293" i="123"/>
  <c r="C294" i="123"/>
  <c r="D294" i="123"/>
  <c r="E294" i="123"/>
  <c r="F294" i="123"/>
  <c r="H294" i="123"/>
  <c r="I294" i="123"/>
  <c r="J294" i="123"/>
  <c r="C295" i="123"/>
  <c r="D295" i="123"/>
  <c r="E295" i="123"/>
  <c r="F295" i="123"/>
  <c r="H295" i="123"/>
  <c r="I295" i="123"/>
  <c r="J295" i="123"/>
  <c r="C296" i="123"/>
  <c r="D296" i="123"/>
  <c r="E296" i="123"/>
  <c r="F296" i="123"/>
  <c r="H296" i="123"/>
  <c r="I296" i="123"/>
  <c r="J296" i="123"/>
  <c r="C297" i="123"/>
  <c r="D297" i="123"/>
  <c r="E297" i="123"/>
  <c r="F297" i="123"/>
  <c r="H297" i="123"/>
  <c r="I297" i="123"/>
  <c r="J297" i="123"/>
  <c r="C298" i="123"/>
  <c r="D298" i="123"/>
  <c r="E298" i="123"/>
  <c r="F298" i="123"/>
  <c r="H298" i="123"/>
  <c r="I298" i="123"/>
  <c r="J298" i="123"/>
  <c r="C299" i="123"/>
  <c r="D299" i="123"/>
  <c r="E299" i="123"/>
  <c r="F299" i="123"/>
  <c r="H299" i="123"/>
  <c r="I299" i="123"/>
  <c r="J299" i="123"/>
  <c r="C300" i="123"/>
  <c r="D300" i="123"/>
  <c r="E300" i="123"/>
  <c r="F300" i="123"/>
  <c r="H300" i="123"/>
  <c r="I300" i="123"/>
  <c r="J300" i="123"/>
  <c r="C301" i="123"/>
  <c r="D301" i="123"/>
  <c r="E301" i="123"/>
  <c r="F301" i="123"/>
  <c r="H301" i="123"/>
  <c r="I301" i="123"/>
  <c r="J301" i="123"/>
  <c r="C302" i="123"/>
  <c r="D302" i="123"/>
  <c r="E302" i="123"/>
  <c r="F302" i="123"/>
  <c r="H302" i="123"/>
  <c r="I302" i="123"/>
  <c r="J302" i="123"/>
  <c r="C303" i="123"/>
  <c r="D303" i="123"/>
  <c r="E303" i="123"/>
  <c r="F303" i="123"/>
  <c r="H303" i="123"/>
  <c r="I303" i="123"/>
  <c r="J303" i="123"/>
  <c r="C304" i="123"/>
  <c r="D304" i="123"/>
  <c r="E304" i="123"/>
  <c r="F304" i="123"/>
  <c r="H304" i="123"/>
  <c r="I304" i="123"/>
  <c r="J304" i="123"/>
  <c r="C305" i="123"/>
  <c r="D305" i="123"/>
  <c r="E305" i="123"/>
  <c r="F305" i="123"/>
  <c r="H305" i="123"/>
  <c r="I305" i="123"/>
  <c r="J305" i="123"/>
  <c r="C306" i="123"/>
  <c r="D306" i="123"/>
  <c r="E306" i="123"/>
  <c r="F306" i="123"/>
  <c r="H306" i="123"/>
  <c r="I306" i="123"/>
  <c r="J306" i="123"/>
  <c r="C307" i="123"/>
  <c r="D307" i="123"/>
  <c r="E307" i="123"/>
  <c r="F307" i="123"/>
  <c r="H307" i="123"/>
  <c r="I307" i="123"/>
  <c r="J307" i="123"/>
  <c r="C308" i="123"/>
  <c r="D308" i="123"/>
  <c r="E308" i="123"/>
  <c r="F308" i="123"/>
  <c r="H308" i="123"/>
  <c r="I308" i="123"/>
  <c r="J308" i="123"/>
  <c r="C309" i="123"/>
  <c r="D309" i="123"/>
  <c r="E309" i="123"/>
  <c r="F309" i="123"/>
  <c r="H309" i="123"/>
  <c r="I309" i="123"/>
  <c r="J309" i="123"/>
  <c r="C310" i="123"/>
  <c r="D310" i="123"/>
  <c r="E310" i="123"/>
  <c r="F310" i="123"/>
  <c r="H310" i="123"/>
  <c r="I310" i="123"/>
  <c r="J310" i="123"/>
  <c r="C311" i="123"/>
  <c r="D311" i="123"/>
  <c r="E311" i="123"/>
  <c r="F311" i="123"/>
  <c r="H311" i="123"/>
  <c r="I311" i="123"/>
  <c r="J311" i="123"/>
  <c r="C312" i="123"/>
  <c r="D312" i="123"/>
  <c r="E312" i="123"/>
  <c r="F312" i="123"/>
  <c r="H312" i="123"/>
  <c r="I312" i="123"/>
  <c r="J312" i="123"/>
  <c r="C313" i="123"/>
  <c r="D313" i="123"/>
  <c r="E313" i="123"/>
  <c r="F313" i="123"/>
  <c r="H313" i="123"/>
  <c r="I313" i="123"/>
  <c r="J313" i="123"/>
  <c r="C314" i="123"/>
  <c r="D314" i="123"/>
  <c r="E314" i="123"/>
  <c r="F314" i="123"/>
  <c r="H314" i="123"/>
  <c r="I314" i="123"/>
  <c r="J314" i="123"/>
  <c r="C315" i="123"/>
  <c r="D315" i="123"/>
  <c r="E315" i="123"/>
  <c r="F315" i="123"/>
  <c r="H315" i="123"/>
  <c r="I315" i="123"/>
  <c r="J315" i="123"/>
  <c r="C316" i="123"/>
  <c r="D316" i="123"/>
  <c r="E316" i="123"/>
  <c r="F316" i="123"/>
  <c r="H316" i="123"/>
  <c r="I316" i="123"/>
  <c r="J316" i="123"/>
  <c r="C317" i="123"/>
  <c r="D317" i="123"/>
  <c r="E317" i="123"/>
  <c r="F317" i="123"/>
  <c r="H317" i="123"/>
  <c r="I317" i="123"/>
  <c r="J317" i="123"/>
  <c r="C318" i="123"/>
  <c r="D318" i="123"/>
  <c r="E318" i="123"/>
  <c r="F318" i="123"/>
  <c r="H318" i="123"/>
  <c r="I318" i="123"/>
  <c r="J318" i="123"/>
  <c r="C319" i="123"/>
  <c r="D319" i="123"/>
  <c r="E319" i="123"/>
  <c r="F319" i="123"/>
  <c r="H319" i="123"/>
  <c r="I319" i="123"/>
  <c r="J319" i="123"/>
  <c r="C320" i="123"/>
  <c r="D320" i="123"/>
  <c r="E320" i="123"/>
  <c r="F320" i="123"/>
  <c r="H320" i="123"/>
  <c r="I320" i="123"/>
  <c r="J320" i="123"/>
  <c r="C321" i="123"/>
  <c r="D321" i="123"/>
  <c r="E321" i="123"/>
  <c r="F321" i="123"/>
  <c r="H321" i="123"/>
  <c r="I321" i="123"/>
  <c r="J321" i="123"/>
  <c r="C322" i="123"/>
  <c r="D322" i="123"/>
  <c r="E322" i="123"/>
  <c r="F322" i="123"/>
  <c r="H322" i="123"/>
  <c r="I322" i="123"/>
  <c r="J322" i="123"/>
  <c r="C323" i="123"/>
  <c r="D323" i="123"/>
  <c r="E323" i="123"/>
  <c r="F323" i="123"/>
  <c r="H323" i="123"/>
  <c r="I323" i="123"/>
  <c r="J323" i="123"/>
  <c r="C324" i="123"/>
  <c r="D324" i="123"/>
  <c r="E324" i="123"/>
  <c r="F324" i="123"/>
  <c r="H324" i="123"/>
  <c r="I324" i="123"/>
  <c r="J324" i="123"/>
  <c r="C325" i="123"/>
  <c r="D325" i="123"/>
  <c r="E325" i="123"/>
  <c r="F325" i="123"/>
  <c r="H325" i="123"/>
  <c r="I325" i="123"/>
  <c r="J325" i="123"/>
  <c r="C326" i="123"/>
  <c r="D326" i="123"/>
  <c r="E326" i="123"/>
  <c r="F326" i="123"/>
  <c r="H326" i="123"/>
  <c r="I326" i="123"/>
  <c r="J326" i="123"/>
  <c r="C327" i="123"/>
  <c r="D327" i="123"/>
  <c r="E327" i="123"/>
  <c r="F327" i="123"/>
  <c r="H327" i="123"/>
  <c r="I327" i="123"/>
  <c r="J327" i="123"/>
  <c r="C328" i="123"/>
  <c r="D328" i="123"/>
  <c r="E328" i="123"/>
  <c r="F328" i="123"/>
  <c r="H328" i="123"/>
  <c r="I328" i="123"/>
  <c r="J328" i="123"/>
  <c r="C329" i="123"/>
  <c r="D329" i="123"/>
  <c r="E329" i="123"/>
  <c r="F329" i="123"/>
  <c r="H329" i="123"/>
  <c r="I329" i="123"/>
  <c r="J329" i="123"/>
  <c r="C330" i="123"/>
  <c r="D330" i="123"/>
  <c r="E330" i="123"/>
  <c r="F330" i="123"/>
  <c r="H330" i="123"/>
  <c r="I330" i="123"/>
  <c r="J330" i="123"/>
  <c r="C331" i="123"/>
  <c r="D331" i="123"/>
  <c r="E331" i="123"/>
  <c r="F331" i="123"/>
  <c r="H331" i="123"/>
  <c r="I331" i="123"/>
  <c r="J331" i="123"/>
  <c r="C332" i="123"/>
  <c r="D332" i="123"/>
  <c r="E332" i="123"/>
  <c r="F332" i="123"/>
  <c r="H332" i="123"/>
  <c r="I332" i="123"/>
  <c r="J332" i="123"/>
  <c r="C333" i="123"/>
  <c r="D333" i="123"/>
  <c r="E333" i="123"/>
  <c r="F333" i="123"/>
  <c r="H333" i="123"/>
  <c r="I333" i="123"/>
  <c r="J333" i="123"/>
  <c r="C334" i="123"/>
  <c r="D334" i="123"/>
  <c r="E334" i="123"/>
  <c r="F334" i="123"/>
  <c r="H334" i="123"/>
  <c r="I334" i="123"/>
  <c r="J334" i="123"/>
  <c r="C335" i="123"/>
  <c r="D335" i="123"/>
  <c r="E335" i="123"/>
  <c r="F335" i="123"/>
  <c r="H335" i="123"/>
  <c r="I335" i="123"/>
  <c r="J335" i="123"/>
  <c r="C336" i="123"/>
  <c r="D336" i="123"/>
  <c r="E336" i="123"/>
  <c r="F336" i="123"/>
  <c r="H336" i="123"/>
  <c r="I336" i="123"/>
  <c r="J336" i="123"/>
  <c r="C337" i="123"/>
  <c r="D337" i="123"/>
  <c r="E337" i="123"/>
  <c r="F337" i="123"/>
  <c r="H337" i="123"/>
  <c r="I337" i="123"/>
  <c r="J337" i="123"/>
  <c r="C338" i="123"/>
  <c r="D338" i="123"/>
  <c r="E338" i="123"/>
  <c r="F338" i="123"/>
  <c r="H338" i="123"/>
  <c r="I338" i="123"/>
  <c r="J338" i="123"/>
  <c r="C339" i="123"/>
  <c r="D339" i="123"/>
  <c r="E339" i="123"/>
  <c r="F339" i="123"/>
  <c r="H339" i="123"/>
  <c r="I339" i="123"/>
  <c r="J339" i="123"/>
  <c r="C340" i="123"/>
  <c r="D340" i="123"/>
  <c r="E340" i="123"/>
  <c r="F340" i="123"/>
  <c r="H340" i="123"/>
  <c r="I340" i="123"/>
  <c r="J340" i="123"/>
  <c r="C341" i="123"/>
  <c r="D341" i="123"/>
  <c r="E341" i="123"/>
  <c r="F341" i="123"/>
  <c r="H341" i="123"/>
  <c r="I341" i="123"/>
  <c r="J341" i="123"/>
  <c r="C342" i="123"/>
  <c r="D342" i="123"/>
  <c r="E342" i="123"/>
  <c r="F342" i="123"/>
  <c r="H342" i="123"/>
  <c r="I342" i="123"/>
  <c r="J342" i="123"/>
  <c r="C343" i="123"/>
  <c r="D343" i="123"/>
  <c r="E343" i="123"/>
  <c r="F343" i="123"/>
  <c r="H343" i="123"/>
  <c r="I343" i="123"/>
  <c r="J343" i="123"/>
  <c r="C344" i="123"/>
  <c r="D344" i="123"/>
  <c r="E344" i="123"/>
  <c r="F344" i="123"/>
  <c r="H344" i="123"/>
  <c r="I344" i="123"/>
  <c r="J344" i="123"/>
  <c r="C345" i="123"/>
  <c r="D345" i="123"/>
  <c r="E345" i="123"/>
  <c r="F345" i="123"/>
  <c r="H345" i="123"/>
  <c r="I345" i="123"/>
  <c r="J345" i="123"/>
  <c r="C346" i="123"/>
  <c r="D346" i="123"/>
  <c r="E346" i="123"/>
  <c r="F346" i="123"/>
  <c r="H346" i="123"/>
  <c r="I346" i="123"/>
  <c r="J346" i="123"/>
  <c r="C347" i="123"/>
  <c r="D347" i="123"/>
  <c r="E347" i="123"/>
  <c r="F347" i="123"/>
  <c r="H347" i="123"/>
  <c r="I347" i="123"/>
  <c r="J347" i="123"/>
  <c r="C348" i="123"/>
  <c r="D348" i="123"/>
  <c r="E348" i="123"/>
  <c r="F348" i="123"/>
  <c r="H348" i="123"/>
  <c r="I348" i="123"/>
  <c r="J348" i="123"/>
  <c r="C349" i="123"/>
  <c r="D349" i="123"/>
  <c r="E349" i="123"/>
  <c r="F349" i="123"/>
  <c r="H349" i="123"/>
  <c r="I349" i="123"/>
  <c r="J349" i="123"/>
  <c r="C350" i="123"/>
  <c r="D350" i="123"/>
  <c r="E350" i="123"/>
  <c r="F350" i="123"/>
  <c r="H350" i="123"/>
  <c r="I350" i="123"/>
  <c r="J350" i="123"/>
  <c r="C351" i="123"/>
  <c r="D351" i="123"/>
  <c r="E351" i="123"/>
  <c r="F351" i="123"/>
  <c r="H351" i="123"/>
  <c r="I351" i="123"/>
  <c r="J351" i="123"/>
  <c r="C352" i="123"/>
  <c r="D352" i="123"/>
  <c r="E352" i="123"/>
  <c r="F352" i="123"/>
  <c r="H352" i="123"/>
  <c r="I352" i="123"/>
  <c r="J352" i="123"/>
  <c r="C353" i="123"/>
  <c r="D353" i="123"/>
  <c r="E353" i="123"/>
  <c r="F353" i="123"/>
  <c r="H353" i="123"/>
  <c r="I353" i="123"/>
  <c r="J353" i="123"/>
  <c r="C354" i="123"/>
  <c r="D354" i="123"/>
  <c r="E354" i="123"/>
  <c r="F354" i="123"/>
  <c r="H354" i="123"/>
  <c r="I354" i="123"/>
  <c r="J354" i="123"/>
  <c r="C355" i="123"/>
  <c r="D355" i="123"/>
  <c r="E355" i="123"/>
  <c r="F355" i="123"/>
  <c r="H355" i="123"/>
  <c r="I355" i="123"/>
  <c r="J355" i="123"/>
  <c r="C356" i="123"/>
  <c r="D356" i="123"/>
  <c r="E356" i="123"/>
  <c r="F356" i="123"/>
  <c r="H356" i="123"/>
  <c r="I356" i="123"/>
  <c r="J356" i="123"/>
  <c r="C357" i="123"/>
  <c r="D357" i="123"/>
  <c r="E357" i="123"/>
  <c r="F357" i="123"/>
  <c r="H357" i="123"/>
  <c r="I357" i="123"/>
  <c r="J357" i="123"/>
  <c r="C358" i="123"/>
  <c r="D358" i="123"/>
  <c r="E358" i="123"/>
  <c r="F358" i="123"/>
  <c r="H358" i="123"/>
  <c r="I358" i="123"/>
  <c r="J358" i="123"/>
  <c r="C359" i="123"/>
  <c r="D359" i="123"/>
  <c r="E359" i="123"/>
  <c r="F359" i="123"/>
  <c r="H359" i="123"/>
  <c r="I359" i="123"/>
  <c r="J359" i="123"/>
  <c r="C360" i="123"/>
  <c r="D360" i="123"/>
  <c r="E360" i="123"/>
  <c r="F360" i="123"/>
  <c r="H360" i="123"/>
  <c r="I360" i="123"/>
  <c r="J360" i="123"/>
  <c r="C361" i="123"/>
  <c r="D361" i="123"/>
  <c r="E361" i="123"/>
  <c r="F361" i="123"/>
  <c r="H361" i="123"/>
  <c r="I361" i="123"/>
  <c r="J361" i="123"/>
  <c r="C362" i="123"/>
  <c r="D362" i="123"/>
  <c r="E362" i="123"/>
  <c r="F362" i="123"/>
  <c r="H362" i="123"/>
  <c r="I362" i="123"/>
  <c r="J362" i="123"/>
  <c r="C363" i="123"/>
  <c r="D363" i="123"/>
  <c r="E363" i="123"/>
  <c r="F363" i="123"/>
  <c r="H363" i="123"/>
  <c r="I363" i="123"/>
  <c r="J363" i="123"/>
  <c r="C364" i="123"/>
  <c r="D364" i="123"/>
  <c r="E364" i="123"/>
  <c r="F364" i="123"/>
  <c r="H364" i="123"/>
  <c r="I364" i="123"/>
  <c r="J364" i="123"/>
  <c r="C365" i="123"/>
  <c r="D365" i="123"/>
  <c r="E365" i="123"/>
  <c r="F365" i="123"/>
  <c r="H365" i="123"/>
  <c r="I365" i="123"/>
  <c r="J365" i="123"/>
  <c r="C366" i="123"/>
  <c r="D366" i="123"/>
  <c r="E366" i="123"/>
  <c r="F366" i="123"/>
  <c r="H366" i="123"/>
  <c r="I366" i="123"/>
  <c r="J366" i="123"/>
  <c r="C367" i="123"/>
  <c r="D367" i="123"/>
  <c r="E367" i="123"/>
  <c r="F367" i="123"/>
  <c r="H367" i="123"/>
  <c r="I367" i="123"/>
  <c r="J367" i="123"/>
  <c r="C368" i="123"/>
  <c r="D368" i="123"/>
  <c r="E368" i="123"/>
  <c r="F368" i="123"/>
  <c r="H368" i="123"/>
  <c r="I368" i="123"/>
  <c r="J368" i="123"/>
  <c r="C369" i="123"/>
  <c r="D369" i="123"/>
  <c r="E369" i="123"/>
  <c r="F369" i="123"/>
  <c r="H369" i="123"/>
  <c r="I369" i="123"/>
  <c r="J369" i="123"/>
  <c r="C370" i="123"/>
  <c r="D370" i="123"/>
  <c r="E370" i="123"/>
  <c r="F370" i="123"/>
  <c r="H370" i="123"/>
  <c r="I370" i="123"/>
  <c r="J370" i="123"/>
  <c r="C371" i="123"/>
  <c r="D371" i="123"/>
  <c r="E371" i="123"/>
  <c r="F371" i="123"/>
  <c r="H371" i="123"/>
  <c r="I371" i="123"/>
  <c r="J371" i="123"/>
  <c r="C372" i="123"/>
  <c r="D372" i="123"/>
  <c r="E372" i="123"/>
  <c r="F372" i="123"/>
  <c r="H372" i="123"/>
  <c r="I372" i="123"/>
  <c r="J372" i="123"/>
  <c r="C373" i="123"/>
  <c r="D373" i="123"/>
  <c r="E373" i="123"/>
  <c r="F373" i="123"/>
  <c r="H373" i="123"/>
  <c r="I373" i="123"/>
  <c r="J373" i="123"/>
  <c r="C374" i="123"/>
  <c r="D374" i="123"/>
  <c r="E374" i="123"/>
  <c r="F374" i="123"/>
  <c r="H374" i="123"/>
  <c r="I374" i="123"/>
  <c r="J374" i="123"/>
  <c r="C375" i="123"/>
  <c r="D375" i="123"/>
  <c r="E375" i="123"/>
  <c r="F375" i="123"/>
  <c r="H375" i="123"/>
  <c r="I375" i="123"/>
  <c r="J375" i="123"/>
  <c r="C376" i="123"/>
  <c r="D376" i="123"/>
  <c r="E376" i="123"/>
  <c r="F376" i="123"/>
  <c r="H376" i="123"/>
  <c r="I376" i="123"/>
  <c r="J376" i="123"/>
  <c r="C377" i="123"/>
  <c r="D377" i="123"/>
  <c r="E377" i="123"/>
  <c r="F377" i="123"/>
  <c r="H377" i="123"/>
  <c r="I377" i="123"/>
  <c r="J377" i="123"/>
  <c r="C378" i="123"/>
  <c r="D378" i="123"/>
  <c r="E378" i="123"/>
  <c r="F378" i="123"/>
  <c r="H378" i="123"/>
  <c r="I378" i="123"/>
  <c r="J378" i="123"/>
  <c r="C379" i="123"/>
  <c r="D379" i="123"/>
  <c r="E379" i="123"/>
  <c r="F379" i="123"/>
  <c r="H379" i="123"/>
  <c r="I379" i="123"/>
  <c r="J379" i="123"/>
  <c r="C380" i="123"/>
  <c r="D380" i="123"/>
  <c r="E380" i="123"/>
  <c r="F380" i="123"/>
  <c r="H380" i="123"/>
  <c r="I380" i="123"/>
  <c r="J380" i="123"/>
  <c r="C381" i="123"/>
  <c r="D381" i="123"/>
  <c r="E381" i="123"/>
  <c r="F381" i="123"/>
  <c r="H381" i="123"/>
  <c r="I381" i="123"/>
  <c r="J381" i="123"/>
  <c r="C382" i="123"/>
  <c r="D382" i="123"/>
  <c r="E382" i="123"/>
  <c r="F382" i="123"/>
  <c r="H382" i="123"/>
  <c r="I382" i="123"/>
  <c r="J382" i="123"/>
  <c r="C383" i="123"/>
  <c r="D383" i="123"/>
  <c r="E383" i="123"/>
  <c r="F383" i="123"/>
  <c r="H383" i="123"/>
  <c r="I383" i="123"/>
  <c r="J383" i="123"/>
  <c r="C384" i="123"/>
  <c r="D384" i="123"/>
  <c r="E384" i="123"/>
  <c r="F384" i="123"/>
  <c r="H384" i="123"/>
  <c r="I384" i="123"/>
  <c r="J384" i="123"/>
  <c r="C385" i="123"/>
  <c r="D385" i="123"/>
  <c r="E385" i="123"/>
  <c r="F385" i="123"/>
  <c r="H385" i="123"/>
  <c r="I385" i="123"/>
  <c r="J385" i="123"/>
  <c r="C386" i="123"/>
  <c r="D386" i="123"/>
  <c r="E386" i="123"/>
  <c r="F386" i="123"/>
  <c r="H386" i="123"/>
  <c r="I386" i="123"/>
  <c r="J386" i="123"/>
  <c r="C387" i="123"/>
  <c r="D387" i="123"/>
  <c r="E387" i="123"/>
  <c r="F387" i="123"/>
  <c r="H387" i="123"/>
  <c r="I387" i="123"/>
  <c r="J387" i="123"/>
  <c r="C388" i="123"/>
  <c r="D388" i="123"/>
  <c r="E388" i="123"/>
  <c r="F388" i="123"/>
  <c r="H388" i="123"/>
  <c r="I388" i="123"/>
  <c r="J388" i="123"/>
  <c r="C389" i="123"/>
  <c r="D389" i="123"/>
  <c r="E389" i="123"/>
  <c r="F389" i="123"/>
  <c r="H389" i="123"/>
  <c r="I389" i="123"/>
  <c r="J389" i="123"/>
  <c r="C390" i="123"/>
  <c r="D390" i="123"/>
  <c r="E390" i="123"/>
  <c r="F390" i="123"/>
  <c r="H390" i="123"/>
  <c r="I390" i="123"/>
  <c r="J390" i="123"/>
  <c r="C391" i="123"/>
  <c r="D391" i="123"/>
  <c r="E391" i="123"/>
  <c r="F391" i="123"/>
  <c r="H391" i="123"/>
  <c r="I391" i="123"/>
  <c r="J391" i="123"/>
  <c r="C392" i="123"/>
  <c r="D392" i="123"/>
  <c r="E392" i="123"/>
  <c r="F392" i="123"/>
  <c r="H392" i="123"/>
  <c r="I392" i="123"/>
  <c r="J392" i="123"/>
  <c r="C393" i="123"/>
  <c r="D393" i="123"/>
  <c r="E393" i="123"/>
  <c r="F393" i="123"/>
  <c r="H393" i="123"/>
  <c r="I393" i="123"/>
  <c r="J393" i="123"/>
  <c r="C394" i="123"/>
  <c r="D394" i="123"/>
  <c r="E394" i="123"/>
  <c r="F394" i="123"/>
  <c r="H394" i="123"/>
  <c r="I394" i="123"/>
  <c r="J394" i="123"/>
  <c r="C395" i="123"/>
  <c r="D395" i="123"/>
  <c r="E395" i="123"/>
  <c r="F395" i="123"/>
  <c r="H395" i="123"/>
  <c r="I395" i="123"/>
  <c r="J395" i="123"/>
  <c r="C396" i="123"/>
  <c r="D396" i="123"/>
  <c r="E396" i="123"/>
  <c r="F396" i="123"/>
  <c r="H396" i="123"/>
  <c r="I396" i="123"/>
  <c r="J396" i="123"/>
  <c r="C397" i="123"/>
  <c r="D397" i="123"/>
  <c r="E397" i="123"/>
  <c r="F397" i="123"/>
  <c r="H397" i="123"/>
  <c r="I397" i="123"/>
  <c r="J397" i="123"/>
  <c r="C398" i="123"/>
  <c r="D398" i="123"/>
  <c r="E398" i="123"/>
  <c r="F398" i="123"/>
  <c r="H398" i="123"/>
  <c r="I398" i="123"/>
  <c r="J398" i="123"/>
  <c r="C399" i="123"/>
  <c r="D399" i="123"/>
  <c r="E399" i="123"/>
  <c r="F399" i="123"/>
  <c r="H399" i="123"/>
  <c r="I399" i="123"/>
  <c r="J399" i="123"/>
  <c r="C400" i="123"/>
  <c r="D400" i="123"/>
  <c r="E400" i="123"/>
  <c r="F400" i="123"/>
  <c r="H400" i="123"/>
  <c r="I400" i="123"/>
  <c r="J400" i="123"/>
  <c r="C401" i="123"/>
  <c r="D401" i="123"/>
  <c r="E401" i="123"/>
  <c r="F401" i="123"/>
  <c r="H401" i="123"/>
  <c r="I401" i="123"/>
  <c r="J401" i="123"/>
  <c r="C402" i="123"/>
  <c r="D402" i="123"/>
  <c r="E402" i="123"/>
  <c r="F402" i="123"/>
  <c r="H402" i="123"/>
  <c r="I402" i="123"/>
  <c r="J402" i="123"/>
  <c r="C403" i="123"/>
  <c r="D403" i="123"/>
  <c r="E403" i="123"/>
  <c r="F403" i="123"/>
  <c r="H403" i="123"/>
  <c r="I403" i="123"/>
  <c r="J403" i="123"/>
  <c r="C404" i="123"/>
  <c r="D404" i="123"/>
  <c r="E404" i="123"/>
  <c r="F404" i="123"/>
  <c r="H404" i="123"/>
  <c r="I404" i="123"/>
  <c r="J404" i="123"/>
  <c r="C405" i="123"/>
  <c r="D405" i="123"/>
  <c r="E405" i="123"/>
  <c r="F405" i="123"/>
  <c r="H405" i="123"/>
  <c r="I405" i="123"/>
  <c r="J405" i="123"/>
  <c r="C406" i="123"/>
  <c r="D406" i="123"/>
  <c r="E406" i="123"/>
  <c r="F406" i="123"/>
  <c r="H406" i="123"/>
  <c r="I406" i="123"/>
  <c r="J406" i="123"/>
  <c r="C407" i="123"/>
  <c r="D407" i="123"/>
  <c r="E407" i="123"/>
  <c r="F407" i="123"/>
  <c r="H407" i="123"/>
  <c r="I407" i="123"/>
  <c r="J407" i="123"/>
  <c r="E408" i="123"/>
  <c r="C409" i="123"/>
  <c r="D409" i="123"/>
  <c r="E409" i="123"/>
  <c r="T4" i="124"/>
  <c r="S5" i="124"/>
  <c r="T5" i="124"/>
  <c r="S6" i="124"/>
  <c r="T6" i="124"/>
  <c r="H8" i="124"/>
  <c r="T9" i="124"/>
  <c r="H10" i="124"/>
  <c r="T10" i="124"/>
  <c r="T15" i="124"/>
  <c r="T16" i="124"/>
  <c r="I17" i="124"/>
  <c r="J17" i="124"/>
  <c r="T17" i="124"/>
  <c r="F18" i="124"/>
  <c r="T18" i="124"/>
  <c r="J19" i="124"/>
  <c r="T19" i="124"/>
  <c r="J20" i="124"/>
  <c r="T20" i="124"/>
  <c r="J21" i="124"/>
  <c r="T21" i="124"/>
  <c r="B22" i="124"/>
  <c r="H23" i="124"/>
  <c r="I23" i="124"/>
  <c r="J23" i="124"/>
  <c r="H24" i="124"/>
  <c r="I24" i="124"/>
  <c r="J24" i="124"/>
  <c r="T24" i="124"/>
  <c r="H25" i="124"/>
  <c r="I25" i="124"/>
  <c r="J25" i="124"/>
  <c r="F26" i="124"/>
  <c r="H26" i="124"/>
  <c r="I26" i="124"/>
  <c r="J26" i="124"/>
  <c r="F27" i="124"/>
  <c r="H27" i="124"/>
  <c r="I27" i="124"/>
  <c r="J27" i="124"/>
  <c r="H28" i="124"/>
  <c r="I28" i="124"/>
  <c r="J28" i="124"/>
  <c r="H29" i="124"/>
  <c r="I29" i="124"/>
  <c r="J29" i="124"/>
  <c r="T29" i="124"/>
  <c r="H30" i="124"/>
  <c r="I30" i="124"/>
  <c r="J30" i="124"/>
  <c r="T30" i="124"/>
  <c r="H31" i="124"/>
  <c r="I31" i="124"/>
  <c r="J31" i="124"/>
  <c r="T31" i="124"/>
  <c r="B32" i="124"/>
  <c r="H32" i="124"/>
  <c r="T32" i="124"/>
  <c r="F33" i="124"/>
  <c r="F34" i="124"/>
  <c r="H34" i="124"/>
  <c r="I34" i="124"/>
  <c r="J34" i="124"/>
  <c r="F35" i="124"/>
  <c r="H35" i="124"/>
  <c r="I35" i="124"/>
  <c r="J35" i="124"/>
  <c r="F36" i="124"/>
  <c r="H36" i="124"/>
  <c r="I36" i="124"/>
  <c r="J36" i="124"/>
  <c r="H37" i="124"/>
  <c r="I37" i="124"/>
  <c r="J37" i="124"/>
  <c r="B38" i="124"/>
  <c r="H38" i="124"/>
  <c r="H40" i="124"/>
  <c r="F41" i="124"/>
  <c r="O41" i="124"/>
  <c r="S41" i="124"/>
  <c r="B42" i="124"/>
  <c r="H42" i="124"/>
  <c r="O42" i="124"/>
  <c r="S42" i="124"/>
  <c r="F47" i="124"/>
  <c r="C48" i="124"/>
  <c r="D48" i="124"/>
  <c r="E48" i="124"/>
  <c r="F48" i="124"/>
  <c r="H48" i="124"/>
  <c r="I48" i="124"/>
  <c r="J48" i="124"/>
  <c r="V48" i="124"/>
  <c r="W48" i="124"/>
  <c r="X48" i="124"/>
  <c r="C49" i="124"/>
  <c r="D49" i="124"/>
  <c r="E49" i="124"/>
  <c r="F49" i="124"/>
  <c r="H49" i="124"/>
  <c r="I49" i="124"/>
  <c r="J49" i="124"/>
  <c r="T49" i="124"/>
  <c r="C50" i="124"/>
  <c r="D50" i="124"/>
  <c r="E50" i="124"/>
  <c r="F50" i="124"/>
  <c r="H50" i="124"/>
  <c r="I50" i="124"/>
  <c r="J50" i="124"/>
  <c r="T50" i="124"/>
  <c r="C51" i="124"/>
  <c r="D51" i="124"/>
  <c r="E51" i="124"/>
  <c r="F51" i="124"/>
  <c r="H51" i="124"/>
  <c r="I51" i="124"/>
  <c r="J51" i="124"/>
  <c r="T51" i="124"/>
  <c r="C52" i="124"/>
  <c r="D52" i="124"/>
  <c r="E52" i="124"/>
  <c r="F52" i="124"/>
  <c r="H52" i="124"/>
  <c r="I52" i="124"/>
  <c r="J52" i="124"/>
  <c r="T52" i="124"/>
  <c r="X52" i="124"/>
  <c r="C53" i="124"/>
  <c r="D53" i="124"/>
  <c r="E53" i="124"/>
  <c r="F53" i="124"/>
  <c r="H53" i="124"/>
  <c r="I53" i="124"/>
  <c r="J53" i="124"/>
  <c r="T53" i="124"/>
  <c r="C54" i="124"/>
  <c r="D54" i="124"/>
  <c r="E54" i="124"/>
  <c r="F54" i="124"/>
  <c r="H54" i="124"/>
  <c r="I54" i="124"/>
  <c r="J54" i="124"/>
  <c r="T54" i="124"/>
  <c r="C55" i="124"/>
  <c r="D55" i="124"/>
  <c r="E55" i="124"/>
  <c r="F55" i="124"/>
  <c r="H55" i="124"/>
  <c r="I55" i="124"/>
  <c r="J55" i="124"/>
  <c r="V55" i="124"/>
  <c r="W55" i="124"/>
  <c r="C56" i="124"/>
  <c r="D56" i="124"/>
  <c r="E56" i="124"/>
  <c r="F56" i="124"/>
  <c r="H56" i="124"/>
  <c r="I56" i="124"/>
  <c r="J56" i="124"/>
  <c r="T56" i="124"/>
  <c r="C57" i="124"/>
  <c r="D57" i="124"/>
  <c r="E57" i="124"/>
  <c r="F57" i="124"/>
  <c r="H57" i="124"/>
  <c r="I57" i="124"/>
  <c r="J57" i="124"/>
  <c r="V57" i="124"/>
  <c r="C58" i="124"/>
  <c r="D58" i="124"/>
  <c r="E58" i="124"/>
  <c r="F58" i="124"/>
  <c r="H58" i="124"/>
  <c r="I58" i="124"/>
  <c r="J58" i="124"/>
  <c r="T58" i="124"/>
  <c r="C59" i="124"/>
  <c r="D59" i="124"/>
  <c r="E59" i="124"/>
  <c r="F59" i="124"/>
  <c r="H59" i="124"/>
  <c r="I59" i="124"/>
  <c r="J59" i="124"/>
  <c r="T59" i="124"/>
  <c r="C60" i="124"/>
  <c r="D60" i="124"/>
  <c r="E60" i="124"/>
  <c r="F60" i="124"/>
  <c r="H60" i="124"/>
  <c r="I60" i="124"/>
  <c r="J60" i="124"/>
  <c r="C61" i="124"/>
  <c r="D61" i="124"/>
  <c r="E61" i="124"/>
  <c r="F61" i="124"/>
  <c r="H61" i="124"/>
  <c r="I61" i="124"/>
  <c r="J61" i="124"/>
  <c r="T61" i="124"/>
  <c r="V61" i="124"/>
  <c r="C62" i="124"/>
  <c r="D62" i="124"/>
  <c r="E62" i="124"/>
  <c r="F62" i="124"/>
  <c r="H62" i="124"/>
  <c r="I62" i="124"/>
  <c r="J62" i="124"/>
  <c r="T62" i="124"/>
  <c r="C63" i="124"/>
  <c r="D63" i="124"/>
  <c r="E63" i="124"/>
  <c r="F63" i="124"/>
  <c r="H63" i="124"/>
  <c r="I63" i="124"/>
  <c r="J63" i="124"/>
  <c r="C64" i="124"/>
  <c r="D64" i="124"/>
  <c r="E64" i="124"/>
  <c r="F64" i="124"/>
  <c r="H64" i="124"/>
  <c r="I64" i="124"/>
  <c r="J64" i="124"/>
  <c r="V64" i="124"/>
  <c r="C65" i="124"/>
  <c r="D65" i="124"/>
  <c r="E65" i="124"/>
  <c r="F65" i="124"/>
  <c r="H65" i="124"/>
  <c r="I65" i="124"/>
  <c r="J65" i="124"/>
  <c r="T65" i="124"/>
  <c r="C66" i="124"/>
  <c r="D66" i="124"/>
  <c r="E66" i="124"/>
  <c r="F66" i="124"/>
  <c r="H66" i="124"/>
  <c r="I66" i="124"/>
  <c r="J66" i="124"/>
  <c r="C67" i="124"/>
  <c r="D67" i="124"/>
  <c r="E67" i="124"/>
  <c r="F67" i="124"/>
  <c r="H67" i="124"/>
  <c r="I67" i="124"/>
  <c r="J67" i="124"/>
  <c r="T67" i="124"/>
  <c r="V67" i="124"/>
  <c r="C68" i="124"/>
  <c r="D68" i="124"/>
  <c r="E68" i="124"/>
  <c r="F68" i="124"/>
  <c r="H68" i="124"/>
  <c r="I68" i="124"/>
  <c r="J68" i="124"/>
  <c r="T68" i="124"/>
  <c r="C69" i="124"/>
  <c r="D69" i="124"/>
  <c r="E69" i="124"/>
  <c r="F69" i="124"/>
  <c r="H69" i="124"/>
  <c r="I69" i="124"/>
  <c r="J69" i="124"/>
  <c r="C70" i="124"/>
  <c r="D70" i="124"/>
  <c r="E70" i="124"/>
  <c r="F70" i="124"/>
  <c r="H70" i="124"/>
  <c r="I70" i="124"/>
  <c r="J70" i="124"/>
  <c r="C71" i="124"/>
  <c r="D71" i="124"/>
  <c r="E71" i="124"/>
  <c r="F71" i="124"/>
  <c r="H71" i="124"/>
  <c r="I71" i="124"/>
  <c r="J71" i="124"/>
  <c r="C72" i="124"/>
  <c r="D72" i="124"/>
  <c r="E72" i="124"/>
  <c r="F72" i="124"/>
  <c r="H72" i="124"/>
  <c r="I72" i="124"/>
  <c r="J72" i="124"/>
  <c r="C73" i="124"/>
  <c r="D73" i="124"/>
  <c r="E73" i="124"/>
  <c r="F73" i="124"/>
  <c r="H73" i="124"/>
  <c r="I73" i="124"/>
  <c r="J73" i="124"/>
  <c r="C74" i="124"/>
  <c r="D74" i="124"/>
  <c r="E74" i="124"/>
  <c r="F74" i="124"/>
  <c r="H74" i="124"/>
  <c r="I74" i="124"/>
  <c r="J74" i="124"/>
  <c r="C75" i="124"/>
  <c r="D75" i="124"/>
  <c r="E75" i="124"/>
  <c r="F75" i="124"/>
  <c r="H75" i="124"/>
  <c r="I75" i="124"/>
  <c r="J75" i="124"/>
  <c r="C76" i="124"/>
  <c r="D76" i="124"/>
  <c r="E76" i="124"/>
  <c r="F76" i="124"/>
  <c r="H76" i="124"/>
  <c r="I76" i="124"/>
  <c r="J76" i="124"/>
  <c r="C77" i="124"/>
  <c r="D77" i="124"/>
  <c r="E77" i="124"/>
  <c r="F77" i="124"/>
  <c r="H77" i="124"/>
  <c r="I77" i="124"/>
  <c r="J77" i="124"/>
  <c r="C78" i="124"/>
  <c r="D78" i="124"/>
  <c r="E78" i="124"/>
  <c r="F78" i="124"/>
  <c r="H78" i="124"/>
  <c r="I78" i="124"/>
  <c r="J78" i="124"/>
  <c r="C79" i="124"/>
  <c r="D79" i="124"/>
  <c r="E79" i="124"/>
  <c r="F79" i="124"/>
  <c r="H79" i="124"/>
  <c r="I79" i="124"/>
  <c r="J79" i="124"/>
  <c r="C80" i="124"/>
  <c r="D80" i="124"/>
  <c r="E80" i="124"/>
  <c r="F80" i="124"/>
  <c r="H80" i="124"/>
  <c r="I80" i="124"/>
  <c r="J80" i="124"/>
  <c r="C81" i="124"/>
  <c r="D81" i="124"/>
  <c r="E81" i="124"/>
  <c r="F81" i="124"/>
  <c r="H81" i="124"/>
  <c r="I81" i="124"/>
  <c r="J81" i="124"/>
  <c r="C82" i="124"/>
  <c r="D82" i="124"/>
  <c r="E82" i="124"/>
  <c r="F82" i="124"/>
  <c r="H82" i="124"/>
  <c r="I82" i="124"/>
  <c r="J82" i="124"/>
  <c r="C83" i="124"/>
  <c r="D83" i="124"/>
  <c r="E83" i="124"/>
  <c r="F83" i="124"/>
  <c r="H83" i="124"/>
  <c r="I83" i="124"/>
  <c r="J83" i="124"/>
  <c r="C84" i="124"/>
  <c r="D84" i="124"/>
  <c r="E84" i="124"/>
  <c r="F84" i="124"/>
  <c r="H84" i="124"/>
  <c r="I84" i="124"/>
  <c r="J84" i="124"/>
  <c r="C85" i="124"/>
  <c r="D85" i="124"/>
  <c r="E85" i="124"/>
  <c r="F85" i="124"/>
  <c r="H85" i="124"/>
  <c r="I85" i="124"/>
  <c r="J85" i="124"/>
  <c r="C86" i="124"/>
  <c r="D86" i="124"/>
  <c r="E86" i="124"/>
  <c r="F86" i="124"/>
  <c r="H86" i="124"/>
  <c r="I86" i="124"/>
  <c r="J86" i="124"/>
  <c r="C87" i="124"/>
  <c r="D87" i="124"/>
  <c r="E87" i="124"/>
  <c r="F87" i="124"/>
  <c r="H87" i="124"/>
  <c r="I87" i="124"/>
  <c r="J87" i="124"/>
  <c r="C88" i="124"/>
  <c r="D88" i="124"/>
  <c r="E88" i="124"/>
  <c r="F88" i="124"/>
  <c r="H88" i="124"/>
  <c r="I88" i="124"/>
  <c r="J88" i="124"/>
  <c r="C89" i="124"/>
  <c r="D89" i="124"/>
  <c r="E89" i="124"/>
  <c r="F89" i="124"/>
  <c r="H89" i="124"/>
  <c r="I89" i="124"/>
  <c r="J89" i="124"/>
  <c r="C90" i="124"/>
  <c r="D90" i="124"/>
  <c r="E90" i="124"/>
  <c r="F90" i="124"/>
  <c r="H90" i="124"/>
  <c r="I90" i="124"/>
  <c r="J90" i="124"/>
  <c r="C91" i="124"/>
  <c r="D91" i="124"/>
  <c r="E91" i="124"/>
  <c r="F91" i="124"/>
  <c r="H91" i="124"/>
  <c r="I91" i="124"/>
  <c r="J91" i="124"/>
  <c r="C92" i="124"/>
  <c r="D92" i="124"/>
  <c r="E92" i="124"/>
  <c r="F92" i="124"/>
  <c r="H92" i="124"/>
  <c r="I92" i="124"/>
  <c r="J92" i="124"/>
  <c r="C93" i="124"/>
  <c r="D93" i="124"/>
  <c r="E93" i="124"/>
  <c r="F93" i="124"/>
  <c r="H93" i="124"/>
  <c r="I93" i="124"/>
  <c r="J93" i="124"/>
  <c r="C94" i="124"/>
  <c r="D94" i="124"/>
  <c r="E94" i="124"/>
  <c r="F94" i="124"/>
  <c r="H94" i="124"/>
  <c r="I94" i="124"/>
  <c r="J94" i="124"/>
  <c r="C95" i="124"/>
  <c r="D95" i="124"/>
  <c r="E95" i="124"/>
  <c r="F95" i="124"/>
  <c r="H95" i="124"/>
  <c r="I95" i="124"/>
  <c r="J95" i="124"/>
  <c r="C96" i="124"/>
  <c r="D96" i="124"/>
  <c r="E96" i="124"/>
  <c r="F96" i="124"/>
  <c r="H96" i="124"/>
  <c r="I96" i="124"/>
  <c r="J96" i="124"/>
  <c r="C97" i="124"/>
  <c r="D97" i="124"/>
  <c r="E97" i="124"/>
  <c r="F97" i="124"/>
  <c r="H97" i="124"/>
  <c r="I97" i="124"/>
  <c r="J97" i="124"/>
  <c r="C98" i="124"/>
  <c r="D98" i="124"/>
  <c r="E98" i="124"/>
  <c r="F98" i="124"/>
  <c r="H98" i="124"/>
  <c r="I98" i="124"/>
  <c r="J98" i="124"/>
  <c r="C99" i="124"/>
  <c r="D99" i="124"/>
  <c r="E99" i="124"/>
  <c r="F99" i="124"/>
  <c r="H99" i="124"/>
  <c r="I99" i="124"/>
  <c r="J99" i="124"/>
  <c r="C100" i="124"/>
  <c r="D100" i="124"/>
  <c r="E100" i="124"/>
  <c r="F100" i="124"/>
  <c r="H100" i="124"/>
  <c r="I100" i="124"/>
  <c r="J100" i="124"/>
  <c r="C101" i="124"/>
  <c r="D101" i="124"/>
  <c r="E101" i="124"/>
  <c r="F101" i="124"/>
  <c r="H101" i="124"/>
  <c r="I101" i="124"/>
  <c r="J101" i="124"/>
  <c r="C102" i="124"/>
  <c r="D102" i="124"/>
  <c r="E102" i="124"/>
  <c r="F102" i="124"/>
  <c r="H102" i="124"/>
  <c r="I102" i="124"/>
  <c r="J102" i="124"/>
  <c r="C103" i="124"/>
  <c r="D103" i="124"/>
  <c r="E103" i="124"/>
  <c r="F103" i="124"/>
  <c r="H103" i="124"/>
  <c r="I103" i="124"/>
  <c r="J103" i="124"/>
  <c r="C104" i="124"/>
  <c r="D104" i="124"/>
  <c r="E104" i="124"/>
  <c r="F104" i="124"/>
  <c r="H104" i="124"/>
  <c r="I104" i="124"/>
  <c r="J104" i="124"/>
  <c r="C105" i="124"/>
  <c r="D105" i="124"/>
  <c r="E105" i="124"/>
  <c r="F105" i="124"/>
  <c r="H105" i="124"/>
  <c r="I105" i="124"/>
  <c r="J105" i="124"/>
  <c r="C106" i="124"/>
  <c r="D106" i="124"/>
  <c r="E106" i="124"/>
  <c r="F106" i="124"/>
  <c r="H106" i="124"/>
  <c r="I106" i="124"/>
  <c r="J106" i="124"/>
  <c r="C107" i="124"/>
  <c r="D107" i="124"/>
  <c r="E107" i="124"/>
  <c r="F107" i="124"/>
  <c r="H107" i="124"/>
  <c r="I107" i="124"/>
  <c r="J107" i="124"/>
  <c r="C108" i="124"/>
  <c r="D108" i="124"/>
  <c r="E108" i="124"/>
  <c r="F108" i="124"/>
  <c r="H108" i="124"/>
  <c r="I108" i="124"/>
  <c r="J108" i="124"/>
  <c r="C109" i="124"/>
  <c r="D109" i="124"/>
  <c r="E109" i="124"/>
  <c r="F109" i="124"/>
  <c r="H109" i="124"/>
  <c r="I109" i="124"/>
  <c r="J109" i="124"/>
  <c r="C110" i="124"/>
  <c r="D110" i="124"/>
  <c r="E110" i="124"/>
  <c r="F110" i="124"/>
  <c r="H110" i="124"/>
  <c r="I110" i="124"/>
  <c r="J110" i="124"/>
  <c r="C111" i="124"/>
  <c r="D111" i="124"/>
  <c r="E111" i="124"/>
  <c r="F111" i="124"/>
  <c r="H111" i="124"/>
  <c r="I111" i="124"/>
  <c r="J111" i="124"/>
  <c r="C112" i="124"/>
  <c r="D112" i="124"/>
  <c r="E112" i="124"/>
  <c r="F112" i="124"/>
  <c r="H112" i="124"/>
  <c r="I112" i="124"/>
  <c r="J112" i="124"/>
  <c r="C113" i="124"/>
  <c r="D113" i="124"/>
  <c r="E113" i="124"/>
  <c r="F113" i="124"/>
  <c r="H113" i="124"/>
  <c r="I113" i="124"/>
  <c r="J113" i="124"/>
  <c r="C114" i="124"/>
  <c r="D114" i="124"/>
  <c r="E114" i="124"/>
  <c r="F114" i="124"/>
  <c r="H114" i="124"/>
  <c r="I114" i="124"/>
  <c r="J114" i="124"/>
  <c r="C115" i="124"/>
  <c r="D115" i="124"/>
  <c r="E115" i="124"/>
  <c r="F115" i="124"/>
  <c r="H115" i="124"/>
  <c r="I115" i="124"/>
  <c r="J115" i="124"/>
  <c r="C116" i="124"/>
  <c r="D116" i="124"/>
  <c r="E116" i="124"/>
  <c r="F116" i="124"/>
  <c r="H116" i="124"/>
  <c r="I116" i="124"/>
  <c r="J116" i="124"/>
  <c r="C117" i="124"/>
  <c r="D117" i="124"/>
  <c r="E117" i="124"/>
  <c r="F117" i="124"/>
  <c r="H117" i="124"/>
  <c r="I117" i="124"/>
  <c r="J117" i="124"/>
  <c r="C118" i="124"/>
  <c r="D118" i="124"/>
  <c r="E118" i="124"/>
  <c r="F118" i="124"/>
  <c r="H118" i="124"/>
  <c r="I118" i="124"/>
  <c r="J118" i="124"/>
  <c r="C119" i="124"/>
  <c r="D119" i="124"/>
  <c r="E119" i="124"/>
  <c r="F119" i="124"/>
  <c r="H119" i="124"/>
  <c r="I119" i="124"/>
  <c r="J119" i="124"/>
  <c r="C120" i="124"/>
  <c r="D120" i="124"/>
  <c r="E120" i="124"/>
  <c r="F120" i="124"/>
  <c r="H120" i="124"/>
  <c r="I120" i="124"/>
  <c r="J120" i="124"/>
  <c r="C121" i="124"/>
  <c r="D121" i="124"/>
  <c r="E121" i="124"/>
  <c r="F121" i="124"/>
  <c r="H121" i="124"/>
  <c r="I121" i="124"/>
  <c r="J121" i="124"/>
  <c r="C122" i="124"/>
  <c r="D122" i="124"/>
  <c r="E122" i="124"/>
  <c r="F122" i="124"/>
  <c r="H122" i="124"/>
  <c r="I122" i="124"/>
  <c r="J122" i="124"/>
  <c r="C123" i="124"/>
  <c r="D123" i="124"/>
  <c r="E123" i="124"/>
  <c r="F123" i="124"/>
  <c r="H123" i="124"/>
  <c r="I123" i="124"/>
  <c r="J123" i="124"/>
  <c r="C124" i="124"/>
  <c r="D124" i="124"/>
  <c r="E124" i="124"/>
  <c r="F124" i="124"/>
  <c r="H124" i="124"/>
  <c r="I124" i="124"/>
  <c r="J124" i="124"/>
  <c r="C125" i="124"/>
  <c r="D125" i="124"/>
  <c r="E125" i="124"/>
  <c r="F125" i="124"/>
  <c r="H125" i="124"/>
  <c r="I125" i="124"/>
  <c r="J125" i="124"/>
  <c r="C126" i="124"/>
  <c r="D126" i="124"/>
  <c r="E126" i="124"/>
  <c r="F126" i="124"/>
  <c r="H126" i="124"/>
  <c r="I126" i="124"/>
  <c r="J126" i="124"/>
  <c r="C127" i="124"/>
  <c r="D127" i="124"/>
  <c r="E127" i="124"/>
  <c r="F127" i="124"/>
  <c r="H127" i="124"/>
  <c r="I127" i="124"/>
  <c r="J127" i="124"/>
  <c r="C128" i="124"/>
  <c r="D128" i="124"/>
  <c r="E128" i="124"/>
  <c r="F128" i="124"/>
  <c r="H128" i="124"/>
  <c r="I128" i="124"/>
  <c r="J128" i="124"/>
  <c r="C129" i="124"/>
  <c r="D129" i="124"/>
  <c r="E129" i="124"/>
  <c r="F129" i="124"/>
  <c r="H129" i="124"/>
  <c r="I129" i="124"/>
  <c r="J129" i="124"/>
  <c r="C130" i="124"/>
  <c r="D130" i="124"/>
  <c r="E130" i="124"/>
  <c r="F130" i="124"/>
  <c r="H130" i="124"/>
  <c r="I130" i="124"/>
  <c r="J130" i="124"/>
  <c r="C131" i="124"/>
  <c r="D131" i="124"/>
  <c r="E131" i="124"/>
  <c r="F131" i="124"/>
  <c r="H131" i="124"/>
  <c r="I131" i="124"/>
  <c r="J131" i="124"/>
  <c r="C132" i="124"/>
  <c r="D132" i="124"/>
  <c r="E132" i="124"/>
  <c r="F132" i="124"/>
  <c r="H132" i="124"/>
  <c r="I132" i="124"/>
  <c r="J132" i="124"/>
  <c r="C133" i="124"/>
  <c r="D133" i="124"/>
  <c r="E133" i="124"/>
  <c r="F133" i="124"/>
  <c r="H133" i="124"/>
  <c r="I133" i="124"/>
  <c r="J133" i="124"/>
  <c r="C134" i="124"/>
  <c r="D134" i="124"/>
  <c r="E134" i="124"/>
  <c r="F134" i="124"/>
  <c r="H134" i="124"/>
  <c r="I134" i="124"/>
  <c r="J134" i="124"/>
  <c r="C135" i="124"/>
  <c r="D135" i="124"/>
  <c r="E135" i="124"/>
  <c r="F135" i="124"/>
  <c r="H135" i="124"/>
  <c r="I135" i="124"/>
  <c r="J135" i="124"/>
  <c r="C136" i="124"/>
  <c r="D136" i="124"/>
  <c r="E136" i="124"/>
  <c r="F136" i="124"/>
  <c r="H136" i="124"/>
  <c r="I136" i="124"/>
  <c r="J136" i="124"/>
  <c r="C137" i="124"/>
  <c r="D137" i="124"/>
  <c r="E137" i="124"/>
  <c r="F137" i="124"/>
  <c r="H137" i="124"/>
  <c r="I137" i="124"/>
  <c r="J137" i="124"/>
  <c r="C138" i="124"/>
  <c r="D138" i="124"/>
  <c r="E138" i="124"/>
  <c r="F138" i="124"/>
  <c r="H138" i="124"/>
  <c r="I138" i="124"/>
  <c r="J138" i="124"/>
  <c r="C139" i="124"/>
  <c r="D139" i="124"/>
  <c r="E139" i="124"/>
  <c r="F139" i="124"/>
  <c r="H139" i="124"/>
  <c r="I139" i="124"/>
  <c r="J139" i="124"/>
  <c r="C140" i="124"/>
  <c r="D140" i="124"/>
  <c r="E140" i="124"/>
  <c r="F140" i="124"/>
  <c r="H140" i="124"/>
  <c r="I140" i="124"/>
  <c r="J140" i="124"/>
  <c r="C141" i="124"/>
  <c r="D141" i="124"/>
  <c r="E141" i="124"/>
  <c r="F141" i="124"/>
  <c r="H141" i="124"/>
  <c r="I141" i="124"/>
  <c r="J141" i="124"/>
  <c r="C142" i="124"/>
  <c r="D142" i="124"/>
  <c r="E142" i="124"/>
  <c r="F142" i="124"/>
  <c r="H142" i="124"/>
  <c r="I142" i="124"/>
  <c r="J142" i="124"/>
  <c r="C143" i="124"/>
  <c r="D143" i="124"/>
  <c r="E143" i="124"/>
  <c r="F143" i="124"/>
  <c r="H143" i="124"/>
  <c r="I143" i="124"/>
  <c r="J143" i="124"/>
  <c r="C144" i="124"/>
  <c r="D144" i="124"/>
  <c r="E144" i="124"/>
  <c r="F144" i="124"/>
  <c r="H144" i="124"/>
  <c r="I144" i="124"/>
  <c r="J144" i="124"/>
  <c r="C145" i="124"/>
  <c r="D145" i="124"/>
  <c r="E145" i="124"/>
  <c r="F145" i="124"/>
  <c r="H145" i="124"/>
  <c r="I145" i="124"/>
  <c r="J145" i="124"/>
  <c r="C146" i="124"/>
  <c r="D146" i="124"/>
  <c r="E146" i="124"/>
  <c r="F146" i="124"/>
  <c r="H146" i="124"/>
  <c r="I146" i="124"/>
  <c r="J146" i="124"/>
  <c r="C147" i="124"/>
  <c r="D147" i="124"/>
  <c r="E147" i="124"/>
  <c r="F147" i="124"/>
  <c r="H147" i="124"/>
  <c r="I147" i="124"/>
  <c r="J147" i="124"/>
  <c r="C148" i="124"/>
  <c r="D148" i="124"/>
  <c r="E148" i="124"/>
  <c r="F148" i="124"/>
  <c r="H148" i="124"/>
  <c r="I148" i="124"/>
  <c r="J148" i="124"/>
  <c r="C149" i="124"/>
  <c r="D149" i="124"/>
  <c r="E149" i="124"/>
  <c r="F149" i="124"/>
  <c r="H149" i="124"/>
  <c r="I149" i="124"/>
  <c r="J149" i="124"/>
  <c r="C150" i="124"/>
  <c r="D150" i="124"/>
  <c r="E150" i="124"/>
  <c r="F150" i="124"/>
  <c r="H150" i="124"/>
  <c r="I150" i="124"/>
  <c r="J150" i="124"/>
  <c r="C151" i="124"/>
  <c r="D151" i="124"/>
  <c r="E151" i="124"/>
  <c r="F151" i="124"/>
  <c r="H151" i="124"/>
  <c r="I151" i="124"/>
  <c r="J151" i="124"/>
  <c r="C152" i="124"/>
  <c r="D152" i="124"/>
  <c r="E152" i="124"/>
  <c r="F152" i="124"/>
  <c r="H152" i="124"/>
  <c r="I152" i="124"/>
  <c r="J152" i="124"/>
  <c r="C153" i="124"/>
  <c r="D153" i="124"/>
  <c r="E153" i="124"/>
  <c r="F153" i="124"/>
  <c r="H153" i="124"/>
  <c r="I153" i="124"/>
  <c r="J153" i="124"/>
  <c r="C154" i="124"/>
  <c r="D154" i="124"/>
  <c r="E154" i="124"/>
  <c r="F154" i="124"/>
  <c r="H154" i="124"/>
  <c r="I154" i="124"/>
  <c r="J154" i="124"/>
  <c r="C155" i="124"/>
  <c r="D155" i="124"/>
  <c r="E155" i="124"/>
  <c r="F155" i="124"/>
  <c r="H155" i="124"/>
  <c r="I155" i="124"/>
  <c r="J155" i="124"/>
  <c r="C156" i="124"/>
  <c r="D156" i="124"/>
  <c r="E156" i="124"/>
  <c r="F156" i="124"/>
  <c r="H156" i="124"/>
  <c r="I156" i="124"/>
  <c r="J156" i="124"/>
  <c r="C157" i="124"/>
  <c r="D157" i="124"/>
  <c r="E157" i="124"/>
  <c r="F157" i="124"/>
  <c r="H157" i="124"/>
  <c r="I157" i="124"/>
  <c r="J157" i="124"/>
  <c r="C158" i="124"/>
  <c r="D158" i="124"/>
  <c r="E158" i="124"/>
  <c r="F158" i="124"/>
  <c r="H158" i="124"/>
  <c r="I158" i="124"/>
  <c r="J158" i="124"/>
  <c r="C159" i="124"/>
  <c r="D159" i="124"/>
  <c r="E159" i="124"/>
  <c r="F159" i="124"/>
  <c r="H159" i="124"/>
  <c r="I159" i="124"/>
  <c r="J159" i="124"/>
  <c r="C160" i="124"/>
  <c r="D160" i="124"/>
  <c r="E160" i="124"/>
  <c r="F160" i="124"/>
  <c r="H160" i="124"/>
  <c r="I160" i="124"/>
  <c r="J160" i="124"/>
  <c r="C161" i="124"/>
  <c r="D161" i="124"/>
  <c r="E161" i="124"/>
  <c r="F161" i="124"/>
  <c r="H161" i="124"/>
  <c r="I161" i="124"/>
  <c r="J161" i="124"/>
  <c r="C162" i="124"/>
  <c r="D162" i="124"/>
  <c r="E162" i="124"/>
  <c r="F162" i="124"/>
  <c r="H162" i="124"/>
  <c r="I162" i="124"/>
  <c r="J162" i="124"/>
  <c r="C163" i="124"/>
  <c r="D163" i="124"/>
  <c r="E163" i="124"/>
  <c r="F163" i="124"/>
  <c r="H163" i="124"/>
  <c r="I163" i="124"/>
  <c r="J163" i="124"/>
  <c r="C164" i="124"/>
  <c r="D164" i="124"/>
  <c r="E164" i="124"/>
  <c r="F164" i="124"/>
  <c r="H164" i="124"/>
  <c r="I164" i="124"/>
  <c r="J164" i="124"/>
  <c r="C165" i="124"/>
  <c r="D165" i="124"/>
  <c r="E165" i="124"/>
  <c r="F165" i="124"/>
  <c r="H165" i="124"/>
  <c r="I165" i="124"/>
  <c r="J165" i="124"/>
  <c r="C166" i="124"/>
  <c r="D166" i="124"/>
  <c r="E166" i="124"/>
  <c r="F166" i="124"/>
  <c r="H166" i="124"/>
  <c r="I166" i="124"/>
  <c r="J166" i="124"/>
  <c r="C167" i="124"/>
  <c r="D167" i="124"/>
  <c r="E167" i="124"/>
  <c r="F167" i="124"/>
  <c r="H167" i="124"/>
  <c r="I167" i="124"/>
  <c r="J167" i="124"/>
  <c r="C168" i="124"/>
  <c r="D168" i="124"/>
  <c r="E168" i="124"/>
  <c r="F168" i="124"/>
  <c r="H168" i="124"/>
  <c r="I168" i="124"/>
  <c r="J168" i="124"/>
  <c r="C169" i="124"/>
  <c r="D169" i="124"/>
  <c r="E169" i="124"/>
  <c r="F169" i="124"/>
  <c r="H169" i="124"/>
  <c r="I169" i="124"/>
  <c r="J169" i="124"/>
  <c r="C170" i="124"/>
  <c r="D170" i="124"/>
  <c r="E170" i="124"/>
  <c r="F170" i="124"/>
  <c r="H170" i="124"/>
  <c r="I170" i="124"/>
  <c r="J170" i="124"/>
  <c r="C171" i="124"/>
  <c r="D171" i="124"/>
  <c r="E171" i="124"/>
  <c r="F171" i="124"/>
  <c r="H171" i="124"/>
  <c r="I171" i="124"/>
  <c r="J171" i="124"/>
  <c r="C172" i="124"/>
  <c r="D172" i="124"/>
  <c r="E172" i="124"/>
  <c r="F172" i="124"/>
  <c r="H172" i="124"/>
  <c r="I172" i="124"/>
  <c r="J172" i="124"/>
  <c r="C173" i="124"/>
  <c r="D173" i="124"/>
  <c r="E173" i="124"/>
  <c r="F173" i="124"/>
  <c r="H173" i="124"/>
  <c r="I173" i="124"/>
  <c r="J173" i="124"/>
  <c r="C174" i="124"/>
  <c r="D174" i="124"/>
  <c r="E174" i="124"/>
  <c r="F174" i="124"/>
  <c r="H174" i="124"/>
  <c r="I174" i="124"/>
  <c r="J174" i="124"/>
  <c r="C175" i="124"/>
  <c r="D175" i="124"/>
  <c r="E175" i="124"/>
  <c r="F175" i="124"/>
  <c r="H175" i="124"/>
  <c r="I175" i="124"/>
  <c r="J175" i="124"/>
  <c r="C176" i="124"/>
  <c r="D176" i="124"/>
  <c r="E176" i="124"/>
  <c r="F176" i="124"/>
  <c r="H176" i="124"/>
  <c r="I176" i="124"/>
  <c r="J176" i="124"/>
  <c r="C177" i="124"/>
  <c r="D177" i="124"/>
  <c r="E177" i="124"/>
  <c r="F177" i="124"/>
  <c r="H177" i="124"/>
  <c r="I177" i="124"/>
  <c r="J177" i="124"/>
  <c r="C178" i="124"/>
  <c r="D178" i="124"/>
  <c r="E178" i="124"/>
  <c r="F178" i="124"/>
  <c r="H178" i="124"/>
  <c r="I178" i="124"/>
  <c r="J178" i="124"/>
  <c r="C179" i="124"/>
  <c r="D179" i="124"/>
  <c r="E179" i="124"/>
  <c r="F179" i="124"/>
  <c r="H179" i="124"/>
  <c r="I179" i="124"/>
  <c r="J179" i="124"/>
  <c r="C180" i="124"/>
  <c r="D180" i="124"/>
  <c r="E180" i="124"/>
  <c r="F180" i="124"/>
  <c r="H180" i="124"/>
  <c r="I180" i="124"/>
  <c r="J180" i="124"/>
  <c r="C181" i="124"/>
  <c r="D181" i="124"/>
  <c r="E181" i="124"/>
  <c r="F181" i="124"/>
  <c r="H181" i="124"/>
  <c r="I181" i="124"/>
  <c r="J181" i="124"/>
  <c r="C182" i="124"/>
  <c r="D182" i="124"/>
  <c r="E182" i="124"/>
  <c r="F182" i="124"/>
  <c r="H182" i="124"/>
  <c r="I182" i="124"/>
  <c r="J182" i="124"/>
  <c r="C183" i="124"/>
  <c r="D183" i="124"/>
  <c r="E183" i="124"/>
  <c r="F183" i="124"/>
  <c r="H183" i="124"/>
  <c r="I183" i="124"/>
  <c r="J183" i="124"/>
  <c r="C184" i="124"/>
  <c r="D184" i="124"/>
  <c r="E184" i="124"/>
  <c r="F184" i="124"/>
  <c r="H184" i="124"/>
  <c r="I184" i="124"/>
  <c r="J184" i="124"/>
  <c r="C185" i="124"/>
  <c r="D185" i="124"/>
  <c r="E185" i="124"/>
  <c r="F185" i="124"/>
  <c r="H185" i="124"/>
  <c r="I185" i="124"/>
  <c r="J185" i="124"/>
  <c r="C186" i="124"/>
  <c r="D186" i="124"/>
  <c r="E186" i="124"/>
  <c r="F186" i="124"/>
  <c r="H186" i="124"/>
  <c r="I186" i="124"/>
  <c r="J186" i="124"/>
  <c r="C187" i="124"/>
  <c r="D187" i="124"/>
  <c r="E187" i="124"/>
  <c r="F187" i="124"/>
  <c r="H187" i="124"/>
  <c r="I187" i="124"/>
  <c r="J187" i="124"/>
  <c r="C188" i="124"/>
  <c r="D188" i="124"/>
  <c r="E188" i="124"/>
  <c r="F188" i="124"/>
  <c r="H188" i="124"/>
  <c r="I188" i="124"/>
  <c r="J188" i="124"/>
  <c r="C189" i="124"/>
  <c r="D189" i="124"/>
  <c r="E189" i="124"/>
  <c r="F189" i="124"/>
  <c r="H189" i="124"/>
  <c r="I189" i="124"/>
  <c r="J189" i="124"/>
  <c r="C190" i="124"/>
  <c r="D190" i="124"/>
  <c r="E190" i="124"/>
  <c r="F190" i="124"/>
  <c r="H190" i="124"/>
  <c r="I190" i="124"/>
  <c r="J190" i="124"/>
  <c r="C191" i="124"/>
  <c r="D191" i="124"/>
  <c r="E191" i="124"/>
  <c r="F191" i="124"/>
  <c r="H191" i="124"/>
  <c r="I191" i="124"/>
  <c r="J191" i="124"/>
  <c r="C192" i="124"/>
  <c r="D192" i="124"/>
  <c r="E192" i="124"/>
  <c r="F192" i="124"/>
  <c r="H192" i="124"/>
  <c r="I192" i="124"/>
  <c r="J192" i="124"/>
  <c r="C193" i="124"/>
  <c r="D193" i="124"/>
  <c r="E193" i="124"/>
  <c r="F193" i="124"/>
  <c r="H193" i="124"/>
  <c r="I193" i="124"/>
  <c r="J193" i="124"/>
  <c r="C194" i="124"/>
  <c r="D194" i="124"/>
  <c r="E194" i="124"/>
  <c r="F194" i="124"/>
  <c r="H194" i="124"/>
  <c r="I194" i="124"/>
  <c r="J194" i="124"/>
  <c r="C195" i="124"/>
  <c r="D195" i="124"/>
  <c r="E195" i="124"/>
  <c r="F195" i="124"/>
  <c r="H195" i="124"/>
  <c r="I195" i="124"/>
  <c r="J195" i="124"/>
  <c r="C196" i="124"/>
  <c r="D196" i="124"/>
  <c r="E196" i="124"/>
  <c r="F196" i="124"/>
  <c r="H196" i="124"/>
  <c r="I196" i="124"/>
  <c r="J196" i="124"/>
  <c r="C197" i="124"/>
  <c r="D197" i="124"/>
  <c r="E197" i="124"/>
  <c r="F197" i="124"/>
  <c r="H197" i="124"/>
  <c r="I197" i="124"/>
  <c r="J197" i="124"/>
  <c r="C198" i="124"/>
  <c r="D198" i="124"/>
  <c r="E198" i="124"/>
  <c r="F198" i="124"/>
  <c r="H198" i="124"/>
  <c r="I198" i="124"/>
  <c r="J198" i="124"/>
  <c r="C199" i="124"/>
  <c r="D199" i="124"/>
  <c r="E199" i="124"/>
  <c r="F199" i="124"/>
  <c r="H199" i="124"/>
  <c r="I199" i="124"/>
  <c r="J199" i="124"/>
  <c r="C200" i="124"/>
  <c r="D200" i="124"/>
  <c r="E200" i="124"/>
  <c r="F200" i="124"/>
  <c r="H200" i="124"/>
  <c r="I200" i="124"/>
  <c r="J200" i="124"/>
  <c r="C201" i="124"/>
  <c r="D201" i="124"/>
  <c r="E201" i="124"/>
  <c r="F201" i="124"/>
  <c r="H201" i="124"/>
  <c r="I201" i="124"/>
  <c r="J201" i="124"/>
  <c r="C202" i="124"/>
  <c r="D202" i="124"/>
  <c r="E202" i="124"/>
  <c r="F202" i="124"/>
  <c r="H202" i="124"/>
  <c r="I202" i="124"/>
  <c r="J202" i="124"/>
  <c r="C203" i="124"/>
  <c r="D203" i="124"/>
  <c r="E203" i="124"/>
  <c r="F203" i="124"/>
  <c r="H203" i="124"/>
  <c r="I203" i="124"/>
  <c r="J203" i="124"/>
  <c r="C204" i="124"/>
  <c r="D204" i="124"/>
  <c r="E204" i="124"/>
  <c r="F204" i="124"/>
  <c r="H204" i="124"/>
  <c r="I204" i="124"/>
  <c r="J204" i="124"/>
  <c r="C205" i="124"/>
  <c r="D205" i="124"/>
  <c r="E205" i="124"/>
  <c r="F205" i="124"/>
  <c r="H205" i="124"/>
  <c r="I205" i="124"/>
  <c r="J205" i="124"/>
  <c r="C206" i="124"/>
  <c r="D206" i="124"/>
  <c r="E206" i="124"/>
  <c r="F206" i="124"/>
  <c r="H206" i="124"/>
  <c r="I206" i="124"/>
  <c r="J206" i="124"/>
  <c r="C207" i="124"/>
  <c r="D207" i="124"/>
  <c r="E207" i="124"/>
  <c r="F207" i="124"/>
  <c r="H207" i="124"/>
  <c r="I207" i="124"/>
  <c r="J207" i="124"/>
  <c r="C208" i="124"/>
  <c r="D208" i="124"/>
  <c r="E208" i="124"/>
  <c r="F208" i="124"/>
  <c r="H208" i="124"/>
  <c r="I208" i="124"/>
  <c r="J208" i="124"/>
  <c r="C209" i="124"/>
  <c r="D209" i="124"/>
  <c r="E209" i="124"/>
  <c r="F209" i="124"/>
  <c r="H209" i="124"/>
  <c r="I209" i="124"/>
  <c r="J209" i="124"/>
  <c r="C210" i="124"/>
  <c r="D210" i="124"/>
  <c r="E210" i="124"/>
  <c r="F210" i="124"/>
  <c r="H210" i="124"/>
  <c r="I210" i="124"/>
  <c r="J210" i="124"/>
  <c r="C211" i="124"/>
  <c r="D211" i="124"/>
  <c r="E211" i="124"/>
  <c r="F211" i="124"/>
  <c r="H211" i="124"/>
  <c r="I211" i="124"/>
  <c r="J211" i="124"/>
  <c r="C212" i="124"/>
  <c r="D212" i="124"/>
  <c r="E212" i="124"/>
  <c r="F212" i="124"/>
  <c r="H212" i="124"/>
  <c r="I212" i="124"/>
  <c r="J212" i="124"/>
  <c r="C213" i="124"/>
  <c r="D213" i="124"/>
  <c r="E213" i="124"/>
  <c r="F213" i="124"/>
  <c r="H213" i="124"/>
  <c r="I213" i="124"/>
  <c r="J213" i="124"/>
  <c r="C214" i="124"/>
  <c r="D214" i="124"/>
  <c r="E214" i="124"/>
  <c r="F214" i="124"/>
  <c r="H214" i="124"/>
  <c r="I214" i="124"/>
  <c r="J214" i="124"/>
  <c r="C215" i="124"/>
  <c r="D215" i="124"/>
  <c r="E215" i="124"/>
  <c r="F215" i="124"/>
  <c r="H215" i="124"/>
  <c r="I215" i="124"/>
  <c r="J215" i="124"/>
  <c r="C216" i="124"/>
  <c r="D216" i="124"/>
  <c r="E216" i="124"/>
  <c r="F216" i="124"/>
  <c r="H216" i="124"/>
  <c r="I216" i="124"/>
  <c r="J216" i="124"/>
  <c r="C217" i="124"/>
  <c r="D217" i="124"/>
  <c r="E217" i="124"/>
  <c r="F217" i="124"/>
  <c r="H217" i="124"/>
  <c r="I217" i="124"/>
  <c r="J217" i="124"/>
  <c r="C218" i="124"/>
  <c r="D218" i="124"/>
  <c r="E218" i="124"/>
  <c r="F218" i="124"/>
  <c r="H218" i="124"/>
  <c r="I218" i="124"/>
  <c r="J218" i="124"/>
  <c r="C219" i="124"/>
  <c r="D219" i="124"/>
  <c r="E219" i="124"/>
  <c r="F219" i="124"/>
  <c r="H219" i="124"/>
  <c r="I219" i="124"/>
  <c r="J219" i="124"/>
  <c r="C220" i="124"/>
  <c r="D220" i="124"/>
  <c r="E220" i="124"/>
  <c r="F220" i="124"/>
  <c r="H220" i="124"/>
  <c r="I220" i="124"/>
  <c r="J220" i="124"/>
  <c r="C221" i="124"/>
  <c r="D221" i="124"/>
  <c r="E221" i="124"/>
  <c r="F221" i="124"/>
  <c r="H221" i="124"/>
  <c r="I221" i="124"/>
  <c r="J221" i="124"/>
  <c r="C222" i="124"/>
  <c r="D222" i="124"/>
  <c r="E222" i="124"/>
  <c r="F222" i="124"/>
  <c r="H222" i="124"/>
  <c r="I222" i="124"/>
  <c r="J222" i="124"/>
  <c r="C223" i="124"/>
  <c r="D223" i="124"/>
  <c r="E223" i="124"/>
  <c r="F223" i="124"/>
  <c r="H223" i="124"/>
  <c r="I223" i="124"/>
  <c r="J223" i="124"/>
  <c r="C224" i="124"/>
  <c r="D224" i="124"/>
  <c r="E224" i="124"/>
  <c r="F224" i="124"/>
  <c r="H224" i="124"/>
  <c r="I224" i="124"/>
  <c r="J224" i="124"/>
  <c r="C225" i="124"/>
  <c r="D225" i="124"/>
  <c r="E225" i="124"/>
  <c r="F225" i="124"/>
  <c r="H225" i="124"/>
  <c r="I225" i="124"/>
  <c r="J225" i="124"/>
  <c r="C226" i="124"/>
  <c r="D226" i="124"/>
  <c r="E226" i="124"/>
  <c r="F226" i="124"/>
  <c r="H226" i="124"/>
  <c r="I226" i="124"/>
  <c r="J226" i="124"/>
  <c r="C227" i="124"/>
  <c r="D227" i="124"/>
  <c r="E227" i="124"/>
  <c r="F227" i="124"/>
  <c r="H227" i="124"/>
  <c r="I227" i="124"/>
  <c r="J227" i="124"/>
  <c r="C228" i="124"/>
  <c r="D228" i="124"/>
  <c r="E228" i="124"/>
  <c r="F228" i="124"/>
  <c r="H228" i="124"/>
  <c r="I228" i="124"/>
  <c r="J228" i="124"/>
  <c r="C229" i="124"/>
  <c r="D229" i="124"/>
  <c r="E229" i="124"/>
  <c r="F229" i="124"/>
  <c r="H229" i="124"/>
  <c r="I229" i="124"/>
  <c r="J229" i="124"/>
  <c r="C230" i="124"/>
  <c r="D230" i="124"/>
  <c r="E230" i="124"/>
  <c r="F230" i="124"/>
  <c r="H230" i="124"/>
  <c r="I230" i="124"/>
  <c r="J230" i="124"/>
  <c r="C231" i="124"/>
  <c r="D231" i="124"/>
  <c r="E231" i="124"/>
  <c r="F231" i="124"/>
  <c r="H231" i="124"/>
  <c r="I231" i="124"/>
  <c r="J231" i="124"/>
  <c r="C232" i="124"/>
  <c r="D232" i="124"/>
  <c r="E232" i="124"/>
  <c r="F232" i="124"/>
  <c r="H232" i="124"/>
  <c r="I232" i="124"/>
  <c r="J232" i="124"/>
  <c r="C233" i="124"/>
  <c r="D233" i="124"/>
  <c r="E233" i="124"/>
  <c r="F233" i="124"/>
  <c r="H233" i="124"/>
  <c r="I233" i="124"/>
  <c r="J233" i="124"/>
  <c r="C234" i="124"/>
  <c r="D234" i="124"/>
  <c r="E234" i="124"/>
  <c r="F234" i="124"/>
  <c r="H234" i="124"/>
  <c r="I234" i="124"/>
  <c r="J234" i="124"/>
  <c r="C235" i="124"/>
  <c r="D235" i="124"/>
  <c r="E235" i="124"/>
  <c r="F235" i="124"/>
  <c r="H235" i="124"/>
  <c r="I235" i="124"/>
  <c r="J235" i="124"/>
  <c r="C236" i="124"/>
  <c r="D236" i="124"/>
  <c r="E236" i="124"/>
  <c r="F236" i="124"/>
  <c r="H236" i="124"/>
  <c r="I236" i="124"/>
  <c r="J236" i="124"/>
  <c r="C237" i="124"/>
  <c r="D237" i="124"/>
  <c r="E237" i="124"/>
  <c r="F237" i="124"/>
  <c r="H237" i="124"/>
  <c r="I237" i="124"/>
  <c r="J237" i="124"/>
  <c r="C238" i="124"/>
  <c r="D238" i="124"/>
  <c r="E238" i="124"/>
  <c r="F238" i="124"/>
  <c r="H238" i="124"/>
  <c r="I238" i="124"/>
  <c r="J238" i="124"/>
  <c r="C239" i="124"/>
  <c r="D239" i="124"/>
  <c r="E239" i="124"/>
  <c r="F239" i="124"/>
  <c r="H239" i="124"/>
  <c r="I239" i="124"/>
  <c r="J239" i="124"/>
  <c r="C240" i="124"/>
  <c r="D240" i="124"/>
  <c r="E240" i="124"/>
  <c r="F240" i="124"/>
  <c r="H240" i="124"/>
  <c r="I240" i="124"/>
  <c r="J240" i="124"/>
  <c r="C241" i="124"/>
  <c r="D241" i="124"/>
  <c r="E241" i="124"/>
  <c r="F241" i="124"/>
  <c r="H241" i="124"/>
  <c r="I241" i="124"/>
  <c r="J241" i="124"/>
  <c r="C242" i="124"/>
  <c r="D242" i="124"/>
  <c r="E242" i="124"/>
  <c r="F242" i="124"/>
  <c r="H242" i="124"/>
  <c r="I242" i="124"/>
  <c r="J242" i="124"/>
  <c r="C243" i="124"/>
  <c r="D243" i="124"/>
  <c r="E243" i="124"/>
  <c r="F243" i="124"/>
  <c r="H243" i="124"/>
  <c r="I243" i="124"/>
  <c r="J243" i="124"/>
  <c r="C244" i="124"/>
  <c r="D244" i="124"/>
  <c r="E244" i="124"/>
  <c r="F244" i="124"/>
  <c r="H244" i="124"/>
  <c r="I244" i="124"/>
  <c r="J244" i="124"/>
  <c r="C245" i="124"/>
  <c r="D245" i="124"/>
  <c r="E245" i="124"/>
  <c r="F245" i="124"/>
  <c r="H245" i="124"/>
  <c r="I245" i="124"/>
  <c r="J245" i="124"/>
  <c r="C246" i="124"/>
  <c r="D246" i="124"/>
  <c r="E246" i="124"/>
  <c r="F246" i="124"/>
  <c r="H246" i="124"/>
  <c r="I246" i="124"/>
  <c r="J246" i="124"/>
  <c r="C247" i="124"/>
  <c r="D247" i="124"/>
  <c r="E247" i="124"/>
  <c r="F247" i="124"/>
  <c r="H247" i="124"/>
  <c r="I247" i="124"/>
  <c r="J247" i="124"/>
  <c r="C248" i="124"/>
  <c r="D248" i="124"/>
  <c r="E248" i="124"/>
  <c r="F248" i="124"/>
  <c r="H248" i="124"/>
  <c r="I248" i="124"/>
  <c r="J248" i="124"/>
  <c r="C249" i="124"/>
  <c r="D249" i="124"/>
  <c r="E249" i="124"/>
  <c r="F249" i="124"/>
  <c r="H249" i="124"/>
  <c r="I249" i="124"/>
  <c r="J249" i="124"/>
  <c r="C250" i="124"/>
  <c r="D250" i="124"/>
  <c r="E250" i="124"/>
  <c r="F250" i="124"/>
  <c r="H250" i="124"/>
  <c r="I250" i="124"/>
  <c r="J250" i="124"/>
  <c r="C251" i="124"/>
  <c r="D251" i="124"/>
  <c r="E251" i="124"/>
  <c r="F251" i="124"/>
  <c r="H251" i="124"/>
  <c r="I251" i="124"/>
  <c r="J251" i="124"/>
  <c r="C252" i="124"/>
  <c r="D252" i="124"/>
  <c r="E252" i="124"/>
  <c r="F252" i="124"/>
  <c r="H252" i="124"/>
  <c r="I252" i="124"/>
  <c r="J252" i="124"/>
  <c r="C253" i="124"/>
  <c r="D253" i="124"/>
  <c r="E253" i="124"/>
  <c r="F253" i="124"/>
  <c r="H253" i="124"/>
  <c r="I253" i="124"/>
  <c r="J253" i="124"/>
  <c r="C254" i="124"/>
  <c r="D254" i="124"/>
  <c r="E254" i="124"/>
  <c r="F254" i="124"/>
  <c r="H254" i="124"/>
  <c r="I254" i="124"/>
  <c r="J254" i="124"/>
  <c r="C255" i="124"/>
  <c r="D255" i="124"/>
  <c r="E255" i="124"/>
  <c r="F255" i="124"/>
  <c r="H255" i="124"/>
  <c r="I255" i="124"/>
  <c r="J255" i="124"/>
  <c r="C256" i="124"/>
  <c r="D256" i="124"/>
  <c r="E256" i="124"/>
  <c r="F256" i="124"/>
  <c r="H256" i="124"/>
  <c r="I256" i="124"/>
  <c r="J256" i="124"/>
  <c r="C257" i="124"/>
  <c r="D257" i="124"/>
  <c r="E257" i="124"/>
  <c r="F257" i="124"/>
  <c r="H257" i="124"/>
  <c r="I257" i="124"/>
  <c r="J257" i="124"/>
  <c r="C258" i="124"/>
  <c r="D258" i="124"/>
  <c r="E258" i="124"/>
  <c r="F258" i="124"/>
  <c r="H258" i="124"/>
  <c r="I258" i="124"/>
  <c r="J258" i="124"/>
  <c r="C259" i="124"/>
  <c r="D259" i="124"/>
  <c r="E259" i="124"/>
  <c r="F259" i="124"/>
  <c r="H259" i="124"/>
  <c r="I259" i="124"/>
  <c r="J259" i="124"/>
  <c r="C260" i="124"/>
  <c r="D260" i="124"/>
  <c r="E260" i="124"/>
  <c r="F260" i="124"/>
  <c r="H260" i="124"/>
  <c r="I260" i="124"/>
  <c r="J260" i="124"/>
  <c r="C261" i="124"/>
  <c r="D261" i="124"/>
  <c r="E261" i="124"/>
  <c r="F261" i="124"/>
  <c r="H261" i="124"/>
  <c r="I261" i="124"/>
  <c r="J261" i="124"/>
  <c r="C262" i="124"/>
  <c r="D262" i="124"/>
  <c r="E262" i="124"/>
  <c r="F262" i="124"/>
  <c r="H262" i="124"/>
  <c r="I262" i="124"/>
  <c r="J262" i="124"/>
  <c r="C263" i="124"/>
  <c r="D263" i="124"/>
  <c r="E263" i="124"/>
  <c r="F263" i="124"/>
  <c r="H263" i="124"/>
  <c r="I263" i="124"/>
  <c r="J263" i="124"/>
  <c r="C264" i="124"/>
  <c r="D264" i="124"/>
  <c r="E264" i="124"/>
  <c r="F264" i="124"/>
  <c r="H264" i="124"/>
  <c r="I264" i="124"/>
  <c r="J264" i="124"/>
  <c r="C265" i="124"/>
  <c r="D265" i="124"/>
  <c r="E265" i="124"/>
  <c r="F265" i="124"/>
  <c r="H265" i="124"/>
  <c r="I265" i="124"/>
  <c r="J265" i="124"/>
  <c r="C266" i="124"/>
  <c r="D266" i="124"/>
  <c r="E266" i="124"/>
  <c r="F266" i="124"/>
  <c r="H266" i="124"/>
  <c r="I266" i="124"/>
  <c r="J266" i="124"/>
  <c r="C267" i="124"/>
  <c r="D267" i="124"/>
  <c r="E267" i="124"/>
  <c r="F267" i="124"/>
  <c r="H267" i="124"/>
  <c r="I267" i="124"/>
  <c r="J267" i="124"/>
  <c r="C268" i="124"/>
  <c r="D268" i="124"/>
  <c r="E268" i="124"/>
  <c r="F268" i="124"/>
  <c r="H268" i="124"/>
  <c r="I268" i="124"/>
  <c r="J268" i="124"/>
  <c r="C269" i="124"/>
  <c r="D269" i="124"/>
  <c r="E269" i="124"/>
  <c r="F269" i="124"/>
  <c r="H269" i="124"/>
  <c r="I269" i="124"/>
  <c r="J269" i="124"/>
  <c r="C270" i="124"/>
  <c r="D270" i="124"/>
  <c r="E270" i="124"/>
  <c r="F270" i="124"/>
  <c r="H270" i="124"/>
  <c r="I270" i="124"/>
  <c r="J270" i="124"/>
  <c r="C271" i="124"/>
  <c r="D271" i="124"/>
  <c r="E271" i="124"/>
  <c r="F271" i="124"/>
  <c r="H271" i="124"/>
  <c r="I271" i="124"/>
  <c r="J271" i="124"/>
  <c r="C272" i="124"/>
  <c r="D272" i="124"/>
  <c r="E272" i="124"/>
  <c r="F272" i="124"/>
  <c r="H272" i="124"/>
  <c r="I272" i="124"/>
  <c r="J272" i="124"/>
  <c r="C273" i="124"/>
  <c r="D273" i="124"/>
  <c r="E273" i="124"/>
  <c r="F273" i="124"/>
  <c r="H273" i="124"/>
  <c r="I273" i="124"/>
  <c r="J273" i="124"/>
  <c r="C274" i="124"/>
  <c r="D274" i="124"/>
  <c r="E274" i="124"/>
  <c r="F274" i="124"/>
  <c r="H274" i="124"/>
  <c r="I274" i="124"/>
  <c r="J274" i="124"/>
  <c r="C275" i="124"/>
  <c r="D275" i="124"/>
  <c r="E275" i="124"/>
  <c r="F275" i="124"/>
  <c r="H275" i="124"/>
  <c r="I275" i="124"/>
  <c r="J275" i="124"/>
  <c r="C276" i="124"/>
  <c r="D276" i="124"/>
  <c r="E276" i="124"/>
  <c r="F276" i="124"/>
  <c r="H276" i="124"/>
  <c r="I276" i="124"/>
  <c r="J276" i="124"/>
  <c r="C277" i="124"/>
  <c r="D277" i="124"/>
  <c r="E277" i="124"/>
  <c r="F277" i="124"/>
  <c r="H277" i="124"/>
  <c r="I277" i="124"/>
  <c r="J277" i="124"/>
  <c r="C278" i="124"/>
  <c r="D278" i="124"/>
  <c r="E278" i="124"/>
  <c r="F278" i="124"/>
  <c r="H278" i="124"/>
  <c r="I278" i="124"/>
  <c r="J278" i="124"/>
  <c r="C279" i="124"/>
  <c r="D279" i="124"/>
  <c r="E279" i="124"/>
  <c r="F279" i="124"/>
  <c r="H279" i="124"/>
  <c r="I279" i="124"/>
  <c r="J279" i="124"/>
  <c r="C280" i="124"/>
  <c r="D280" i="124"/>
  <c r="E280" i="124"/>
  <c r="F280" i="124"/>
  <c r="H280" i="124"/>
  <c r="I280" i="124"/>
  <c r="J280" i="124"/>
  <c r="C281" i="124"/>
  <c r="D281" i="124"/>
  <c r="E281" i="124"/>
  <c r="F281" i="124"/>
  <c r="H281" i="124"/>
  <c r="I281" i="124"/>
  <c r="J281" i="124"/>
  <c r="C282" i="124"/>
  <c r="D282" i="124"/>
  <c r="E282" i="124"/>
  <c r="F282" i="124"/>
  <c r="H282" i="124"/>
  <c r="I282" i="124"/>
  <c r="J282" i="124"/>
  <c r="C283" i="124"/>
  <c r="D283" i="124"/>
  <c r="E283" i="124"/>
  <c r="F283" i="124"/>
  <c r="H283" i="124"/>
  <c r="I283" i="124"/>
  <c r="J283" i="124"/>
  <c r="C284" i="124"/>
  <c r="D284" i="124"/>
  <c r="E284" i="124"/>
  <c r="F284" i="124"/>
  <c r="H284" i="124"/>
  <c r="I284" i="124"/>
  <c r="J284" i="124"/>
  <c r="C285" i="124"/>
  <c r="D285" i="124"/>
  <c r="E285" i="124"/>
  <c r="F285" i="124"/>
  <c r="H285" i="124"/>
  <c r="I285" i="124"/>
  <c r="J285" i="124"/>
  <c r="C286" i="124"/>
  <c r="D286" i="124"/>
  <c r="E286" i="124"/>
  <c r="F286" i="124"/>
  <c r="H286" i="124"/>
  <c r="I286" i="124"/>
  <c r="J286" i="124"/>
  <c r="C287" i="124"/>
  <c r="D287" i="124"/>
  <c r="E287" i="124"/>
  <c r="F287" i="124"/>
  <c r="H287" i="124"/>
  <c r="I287" i="124"/>
  <c r="J287" i="124"/>
  <c r="C288" i="124"/>
  <c r="D288" i="124"/>
  <c r="E288" i="124"/>
  <c r="F288" i="124"/>
  <c r="H288" i="124"/>
  <c r="I288" i="124"/>
  <c r="J288" i="124"/>
  <c r="C289" i="124"/>
  <c r="D289" i="124"/>
  <c r="E289" i="124"/>
  <c r="F289" i="124"/>
  <c r="H289" i="124"/>
  <c r="I289" i="124"/>
  <c r="J289" i="124"/>
  <c r="C290" i="124"/>
  <c r="D290" i="124"/>
  <c r="E290" i="124"/>
  <c r="F290" i="124"/>
  <c r="H290" i="124"/>
  <c r="I290" i="124"/>
  <c r="J290" i="124"/>
  <c r="C291" i="124"/>
  <c r="D291" i="124"/>
  <c r="E291" i="124"/>
  <c r="F291" i="124"/>
  <c r="H291" i="124"/>
  <c r="I291" i="124"/>
  <c r="J291" i="124"/>
  <c r="C292" i="124"/>
  <c r="D292" i="124"/>
  <c r="E292" i="124"/>
  <c r="F292" i="124"/>
  <c r="H292" i="124"/>
  <c r="I292" i="124"/>
  <c r="J292" i="124"/>
  <c r="C293" i="124"/>
  <c r="D293" i="124"/>
  <c r="E293" i="124"/>
  <c r="F293" i="124"/>
  <c r="H293" i="124"/>
  <c r="I293" i="124"/>
  <c r="J293" i="124"/>
  <c r="C294" i="124"/>
  <c r="D294" i="124"/>
  <c r="E294" i="124"/>
  <c r="F294" i="124"/>
  <c r="H294" i="124"/>
  <c r="I294" i="124"/>
  <c r="J294" i="124"/>
  <c r="C295" i="124"/>
  <c r="D295" i="124"/>
  <c r="E295" i="124"/>
  <c r="F295" i="124"/>
  <c r="H295" i="124"/>
  <c r="I295" i="124"/>
  <c r="J295" i="124"/>
  <c r="C296" i="124"/>
  <c r="D296" i="124"/>
  <c r="E296" i="124"/>
  <c r="F296" i="124"/>
  <c r="H296" i="124"/>
  <c r="I296" i="124"/>
  <c r="J296" i="124"/>
  <c r="C297" i="124"/>
  <c r="D297" i="124"/>
  <c r="E297" i="124"/>
  <c r="F297" i="124"/>
  <c r="H297" i="124"/>
  <c r="I297" i="124"/>
  <c r="J297" i="124"/>
  <c r="C298" i="124"/>
  <c r="D298" i="124"/>
  <c r="E298" i="124"/>
  <c r="F298" i="124"/>
  <c r="H298" i="124"/>
  <c r="I298" i="124"/>
  <c r="J298" i="124"/>
  <c r="C299" i="124"/>
  <c r="D299" i="124"/>
  <c r="E299" i="124"/>
  <c r="F299" i="124"/>
  <c r="H299" i="124"/>
  <c r="I299" i="124"/>
  <c r="J299" i="124"/>
  <c r="C300" i="124"/>
  <c r="D300" i="124"/>
  <c r="E300" i="124"/>
  <c r="F300" i="124"/>
  <c r="H300" i="124"/>
  <c r="I300" i="124"/>
  <c r="J300" i="124"/>
  <c r="C301" i="124"/>
  <c r="D301" i="124"/>
  <c r="E301" i="124"/>
  <c r="F301" i="124"/>
  <c r="H301" i="124"/>
  <c r="I301" i="124"/>
  <c r="J301" i="124"/>
  <c r="C302" i="124"/>
  <c r="D302" i="124"/>
  <c r="E302" i="124"/>
  <c r="F302" i="124"/>
  <c r="H302" i="124"/>
  <c r="I302" i="124"/>
  <c r="J302" i="124"/>
  <c r="C303" i="124"/>
  <c r="D303" i="124"/>
  <c r="E303" i="124"/>
  <c r="F303" i="124"/>
  <c r="H303" i="124"/>
  <c r="I303" i="124"/>
  <c r="J303" i="124"/>
  <c r="C304" i="124"/>
  <c r="D304" i="124"/>
  <c r="E304" i="124"/>
  <c r="F304" i="124"/>
  <c r="H304" i="124"/>
  <c r="I304" i="124"/>
  <c r="J304" i="124"/>
  <c r="C305" i="124"/>
  <c r="D305" i="124"/>
  <c r="E305" i="124"/>
  <c r="F305" i="124"/>
  <c r="H305" i="124"/>
  <c r="I305" i="124"/>
  <c r="J305" i="124"/>
  <c r="C306" i="124"/>
  <c r="D306" i="124"/>
  <c r="E306" i="124"/>
  <c r="F306" i="124"/>
  <c r="H306" i="124"/>
  <c r="I306" i="124"/>
  <c r="J306" i="124"/>
  <c r="C307" i="124"/>
  <c r="D307" i="124"/>
  <c r="E307" i="124"/>
  <c r="F307" i="124"/>
  <c r="H307" i="124"/>
  <c r="I307" i="124"/>
  <c r="J307" i="124"/>
  <c r="C308" i="124"/>
  <c r="D308" i="124"/>
  <c r="E308" i="124"/>
  <c r="F308" i="124"/>
  <c r="H308" i="124"/>
  <c r="I308" i="124"/>
  <c r="J308" i="124"/>
  <c r="C309" i="124"/>
  <c r="D309" i="124"/>
  <c r="E309" i="124"/>
  <c r="F309" i="124"/>
  <c r="H309" i="124"/>
  <c r="I309" i="124"/>
  <c r="J309" i="124"/>
  <c r="C310" i="124"/>
  <c r="D310" i="124"/>
  <c r="E310" i="124"/>
  <c r="F310" i="124"/>
  <c r="H310" i="124"/>
  <c r="I310" i="124"/>
  <c r="J310" i="124"/>
  <c r="C311" i="124"/>
  <c r="D311" i="124"/>
  <c r="E311" i="124"/>
  <c r="F311" i="124"/>
  <c r="H311" i="124"/>
  <c r="I311" i="124"/>
  <c r="J311" i="124"/>
  <c r="C312" i="124"/>
  <c r="D312" i="124"/>
  <c r="E312" i="124"/>
  <c r="F312" i="124"/>
  <c r="H312" i="124"/>
  <c r="I312" i="124"/>
  <c r="J312" i="124"/>
  <c r="C313" i="124"/>
  <c r="D313" i="124"/>
  <c r="E313" i="124"/>
  <c r="F313" i="124"/>
  <c r="H313" i="124"/>
  <c r="I313" i="124"/>
  <c r="J313" i="124"/>
  <c r="C314" i="124"/>
  <c r="D314" i="124"/>
  <c r="E314" i="124"/>
  <c r="F314" i="124"/>
  <c r="H314" i="124"/>
  <c r="I314" i="124"/>
  <c r="J314" i="124"/>
  <c r="C315" i="124"/>
  <c r="D315" i="124"/>
  <c r="E315" i="124"/>
  <c r="F315" i="124"/>
  <c r="H315" i="124"/>
  <c r="I315" i="124"/>
  <c r="J315" i="124"/>
  <c r="C316" i="124"/>
  <c r="D316" i="124"/>
  <c r="E316" i="124"/>
  <c r="F316" i="124"/>
  <c r="H316" i="124"/>
  <c r="I316" i="124"/>
  <c r="J316" i="124"/>
  <c r="C317" i="124"/>
  <c r="D317" i="124"/>
  <c r="E317" i="124"/>
  <c r="F317" i="124"/>
  <c r="H317" i="124"/>
  <c r="I317" i="124"/>
  <c r="J317" i="124"/>
  <c r="C318" i="124"/>
  <c r="D318" i="124"/>
  <c r="E318" i="124"/>
  <c r="F318" i="124"/>
  <c r="H318" i="124"/>
  <c r="I318" i="124"/>
  <c r="J318" i="124"/>
  <c r="C319" i="124"/>
  <c r="D319" i="124"/>
  <c r="E319" i="124"/>
  <c r="F319" i="124"/>
  <c r="H319" i="124"/>
  <c r="I319" i="124"/>
  <c r="J319" i="124"/>
  <c r="C320" i="124"/>
  <c r="D320" i="124"/>
  <c r="E320" i="124"/>
  <c r="F320" i="124"/>
  <c r="H320" i="124"/>
  <c r="I320" i="124"/>
  <c r="J320" i="124"/>
  <c r="C321" i="124"/>
  <c r="D321" i="124"/>
  <c r="E321" i="124"/>
  <c r="F321" i="124"/>
  <c r="H321" i="124"/>
  <c r="I321" i="124"/>
  <c r="J321" i="124"/>
  <c r="C322" i="124"/>
  <c r="D322" i="124"/>
  <c r="E322" i="124"/>
  <c r="F322" i="124"/>
  <c r="H322" i="124"/>
  <c r="I322" i="124"/>
  <c r="J322" i="124"/>
  <c r="C323" i="124"/>
  <c r="D323" i="124"/>
  <c r="E323" i="124"/>
  <c r="F323" i="124"/>
  <c r="H323" i="124"/>
  <c r="I323" i="124"/>
  <c r="J323" i="124"/>
  <c r="C324" i="124"/>
  <c r="D324" i="124"/>
  <c r="E324" i="124"/>
  <c r="F324" i="124"/>
  <c r="H324" i="124"/>
  <c r="I324" i="124"/>
  <c r="J324" i="124"/>
  <c r="C325" i="124"/>
  <c r="D325" i="124"/>
  <c r="E325" i="124"/>
  <c r="F325" i="124"/>
  <c r="H325" i="124"/>
  <c r="I325" i="124"/>
  <c r="J325" i="124"/>
  <c r="C326" i="124"/>
  <c r="D326" i="124"/>
  <c r="E326" i="124"/>
  <c r="F326" i="124"/>
  <c r="H326" i="124"/>
  <c r="I326" i="124"/>
  <c r="J326" i="124"/>
  <c r="C327" i="124"/>
  <c r="D327" i="124"/>
  <c r="E327" i="124"/>
  <c r="F327" i="124"/>
  <c r="H327" i="124"/>
  <c r="I327" i="124"/>
  <c r="J327" i="124"/>
  <c r="C328" i="124"/>
  <c r="D328" i="124"/>
  <c r="E328" i="124"/>
  <c r="F328" i="124"/>
  <c r="H328" i="124"/>
  <c r="I328" i="124"/>
  <c r="J328" i="124"/>
  <c r="C329" i="124"/>
  <c r="D329" i="124"/>
  <c r="E329" i="124"/>
  <c r="F329" i="124"/>
  <c r="H329" i="124"/>
  <c r="I329" i="124"/>
  <c r="J329" i="124"/>
  <c r="C330" i="124"/>
  <c r="D330" i="124"/>
  <c r="E330" i="124"/>
  <c r="F330" i="124"/>
  <c r="H330" i="124"/>
  <c r="I330" i="124"/>
  <c r="J330" i="124"/>
  <c r="C331" i="124"/>
  <c r="D331" i="124"/>
  <c r="E331" i="124"/>
  <c r="F331" i="124"/>
  <c r="H331" i="124"/>
  <c r="I331" i="124"/>
  <c r="J331" i="124"/>
  <c r="C332" i="124"/>
  <c r="D332" i="124"/>
  <c r="E332" i="124"/>
  <c r="F332" i="124"/>
  <c r="H332" i="124"/>
  <c r="I332" i="124"/>
  <c r="J332" i="124"/>
  <c r="C333" i="124"/>
  <c r="D333" i="124"/>
  <c r="E333" i="124"/>
  <c r="F333" i="124"/>
  <c r="H333" i="124"/>
  <c r="I333" i="124"/>
  <c r="J333" i="124"/>
  <c r="C334" i="124"/>
  <c r="D334" i="124"/>
  <c r="E334" i="124"/>
  <c r="F334" i="124"/>
  <c r="H334" i="124"/>
  <c r="I334" i="124"/>
  <c r="J334" i="124"/>
  <c r="C335" i="124"/>
  <c r="D335" i="124"/>
  <c r="E335" i="124"/>
  <c r="F335" i="124"/>
  <c r="H335" i="124"/>
  <c r="I335" i="124"/>
  <c r="J335" i="124"/>
  <c r="C336" i="124"/>
  <c r="D336" i="124"/>
  <c r="E336" i="124"/>
  <c r="F336" i="124"/>
  <c r="H336" i="124"/>
  <c r="I336" i="124"/>
  <c r="J336" i="124"/>
  <c r="C337" i="124"/>
  <c r="D337" i="124"/>
  <c r="E337" i="124"/>
  <c r="F337" i="124"/>
  <c r="H337" i="124"/>
  <c r="I337" i="124"/>
  <c r="J337" i="124"/>
  <c r="C338" i="124"/>
  <c r="D338" i="124"/>
  <c r="E338" i="124"/>
  <c r="F338" i="124"/>
  <c r="H338" i="124"/>
  <c r="I338" i="124"/>
  <c r="J338" i="124"/>
  <c r="C339" i="124"/>
  <c r="D339" i="124"/>
  <c r="E339" i="124"/>
  <c r="F339" i="124"/>
  <c r="H339" i="124"/>
  <c r="I339" i="124"/>
  <c r="J339" i="124"/>
  <c r="C340" i="124"/>
  <c r="D340" i="124"/>
  <c r="E340" i="124"/>
  <c r="F340" i="124"/>
  <c r="H340" i="124"/>
  <c r="I340" i="124"/>
  <c r="J340" i="124"/>
  <c r="C341" i="124"/>
  <c r="D341" i="124"/>
  <c r="E341" i="124"/>
  <c r="F341" i="124"/>
  <c r="H341" i="124"/>
  <c r="I341" i="124"/>
  <c r="J341" i="124"/>
  <c r="C342" i="124"/>
  <c r="D342" i="124"/>
  <c r="E342" i="124"/>
  <c r="F342" i="124"/>
  <c r="H342" i="124"/>
  <c r="I342" i="124"/>
  <c r="J342" i="124"/>
  <c r="C343" i="124"/>
  <c r="D343" i="124"/>
  <c r="E343" i="124"/>
  <c r="F343" i="124"/>
  <c r="H343" i="124"/>
  <c r="I343" i="124"/>
  <c r="J343" i="124"/>
  <c r="C344" i="124"/>
  <c r="D344" i="124"/>
  <c r="E344" i="124"/>
  <c r="F344" i="124"/>
  <c r="H344" i="124"/>
  <c r="I344" i="124"/>
  <c r="J344" i="124"/>
  <c r="C345" i="124"/>
  <c r="D345" i="124"/>
  <c r="E345" i="124"/>
  <c r="F345" i="124"/>
  <c r="H345" i="124"/>
  <c r="I345" i="124"/>
  <c r="J345" i="124"/>
  <c r="C346" i="124"/>
  <c r="D346" i="124"/>
  <c r="E346" i="124"/>
  <c r="F346" i="124"/>
  <c r="H346" i="124"/>
  <c r="I346" i="124"/>
  <c r="J346" i="124"/>
  <c r="C347" i="124"/>
  <c r="D347" i="124"/>
  <c r="E347" i="124"/>
  <c r="F347" i="124"/>
  <c r="H347" i="124"/>
  <c r="I347" i="124"/>
  <c r="J347" i="124"/>
  <c r="C348" i="124"/>
  <c r="D348" i="124"/>
  <c r="E348" i="124"/>
  <c r="F348" i="124"/>
  <c r="H348" i="124"/>
  <c r="I348" i="124"/>
  <c r="J348" i="124"/>
  <c r="C349" i="124"/>
  <c r="D349" i="124"/>
  <c r="E349" i="124"/>
  <c r="F349" i="124"/>
  <c r="H349" i="124"/>
  <c r="I349" i="124"/>
  <c r="J349" i="124"/>
  <c r="C350" i="124"/>
  <c r="D350" i="124"/>
  <c r="E350" i="124"/>
  <c r="F350" i="124"/>
  <c r="H350" i="124"/>
  <c r="I350" i="124"/>
  <c r="J350" i="124"/>
  <c r="C351" i="124"/>
  <c r="D351" i="124"/>
  <c r="E351" i="124"/>
  <c r="F351" i="124"/>
  <c r="H351" i="124"/>
  <c r="I351" i="124"/>
  <c r="J351" i="124"/>
  <c r="C352" i="124"/>
  <c r="D352" i="124"/>
  <c r="E352" i="124"/>
  <c r="F352" i="124"/>
  <c r="H352" i="124"/>
  <c r="I352" i="124"/>
  <c r="J352" i="124"/>
  <c r="C353" i="124"/>
  <c r="D353" i="124"/>
  <c r="E353" i="124"/>
  <c r="F353" i="124"/>
  <c r="H353" i="124"/>
  <c r="I353" i="124"/>
  <c r="J353" i="124"/>
  <c r="C354" i="124"/>
  <c r="D354" i="124"/>
  <c r="E354" i="124"/>
  <c r="F354" i="124"/>
  <c r="H354" i="124"/>
  <c r="I354" i="124"/>
  <c r="J354" i="124"/>
  <c r="C355" i="124"/>
  <c r="D355" i="124"/>
  <c r="E355" i="124"/>
  <c r="F355" i="124"/>
  <c r="H355" i="124"/>
  <c r="I355" i="124"/>
  <c r="J355" i="124"/>
  <c r="C356" i="124"/>
  <c r="D356" i="124"/>
  <c r="E356" i="124"/>
  <c r="F356" i="124"/>
  <c r="H356" i="124"/>
  <c r="I356" i="124"/>
  <c r="J356" i="124"/>
  <c r="C357" i="124"/>
  <c r="D357" i="124"/>
  <c r="E357" i="124"/>
  <c r="F357" i="124"/>
  <c r="H357" i="124"/>
  <c r="I357" i="124"/>
  <c r="J357" i="124"/>
  <c r="C358" i="124"/>
  <c r="D358" i="124"/>
  <c r="E358" i="124"/>
  <c r="F358" i="124"/>
  <c r="H358" i="124"/>
  <c r="I358" i="124"/>
  <c r="J358" i="124"/>
  <c r="C359" i="124"/>
  <c r="D359" i="124"/>
  <c r="E359" i="124"/>
  <c r="F359" i="124"/>
  <c r="H359" i="124"/>
  <c r="I359" i="124"/>
  <c r="J359" i="124"/>
  <c r="C360" i="124"/>
  <c r="D360" i="124"/>
  <c r="E360" i="124"/>
  <c r="F360" i="124"/>
  <c r="H360" i="124"/>
  <c r="I360" i="124"/>
  <c r="J360" i="124"/>
  <c r="C361" i="124"/>
  <c r="D361" i="124"/>
  <c r="E361" i="124"/>
  <c r="F361" i="124"/>
  <c r="H361" i="124"/>
  <c r="I361" i="124"/>
  <c r="J361" i="124"/>
  <c r="C362" i="124"/>
  <c r="D362" i="124"/>
  <c r="E362" i="124"/>
  <c r="F362" i="124"/>
  <c r="H362" i="124"/>
  <c r="I362" i="124"/>
  <c r="J362" i="124"/>
  <c r="C363" i="124"/>
  <c r="D363" i="124"/>
  <c r="E363" i="124"/>
  <c r="F363" i="124"/>
  <c r="H363" i="124"/>
  <c r="I363" i="124"/>
  <c r="J363" i="124"/>
  <c r="C364" i="124"/>
  <c r="D364" i="124"/>
  <c r="E364" i="124"/>
  <c r="F364" i="124"/>
  <c r="H364" i="124"/>
  <c r="I364" i="124"/>
  <c r="J364" i="124"/>
  <c r="C365" i="124"/>
  <c r="D365" i="124"/>
  <c r="E365" i="124"/>
  <c r="F365" i="124"/>
  <c r="H365" i="124"/>
  <c r="I365" i="124"/>
  <c r="J365" i="124"/>
  <c r="C366" i="124"/>
  <c r="D366" i="124"/>
  <c r="E366" i="124"/>
  <c r="F366" i="124"/>
  <c r="H366" i="124"/>
  <c r="I366" i="124"/>
  <c r="J366" i="124"/>
  <c r="C367" i="124"/>
  <c r="D367" i="124"/>
  <c r="E367" i="124"/>
  <c r="F367" i="124"/>
  <c r="H367" i="124"/>
  <c r="I367" i="124"/>
  <c r="J367" i="124"/>
  <c r="C368" i="124"/>
  <c r="D368" i="124"/>
  <c r="E368" i="124"/>
  <c r="F368" i="124"/>
  <c r="H368" i="124"/>
  <c r="I368" i="124"/>
  <c r="J368" i="124"/>
  <c r="C369" i="124"/>
  <c r="D369" i="124"/>
  <c r="E369" i="124"/>
  <c r="F369" i="124"/>
  <c r="H369" i="124"/>
  <c r="I369" i="124"/>
  <c r="J369" i="124"/>
  <c r="C370" i="124"/>
  <c r="D370" i="124"/>
  <c r="E370" i="124"/>
  <c r="F370" i="124"/>
  <c r="H370" i="124"/>
  <c r="I370" i="124"/>
  <c r="J370" i="124"/>
  <c r="C371" i="124"/>
  <c r="D371" i="124"/>
  <c r="E371" i="124"/>
  <c r="F371" i="124"/>
  <c r="H371" i="124"/>
  <c r="I371" i="124"/>
  <c r="J371" i="124"/>
  <c r="C372" i="124"/>
  <c r="D372" i="124"/>
  <c r="E372" i="124"/>
  <c r="F372" i="124"/>
  <c r="H372" i="124"/>
  <c r="I372" i="124"/>
  <c r="J372" i="124"/>
  <c r="C373" i="124"/>
  <c r="D373" i="124"/>
  <c r="E373" i="124"/>
  <c r="F373" i="124"/>
  <c r="H373" i="124"/>
  <c r="I373" i="124"/>
  <c r="J373" i="124"/>
  <c r="C374" i="124"/>
  <c r="D374" i="124"/>
  <c r="E374" i="124"/>
  <c r="F374" i="124"/>
  <c r="H374" i="124"/>
  <c r="I374" i="124"/>
  <c r="J374" i="124"/>
  <c r="C375" i="124"/>
  <c r="D375" i="124"/>
  <c r="E375" i="124"/>
  <c r="F375" i="124"/>
  <c r="H375" i="124"/>
  <c r="I375" i="124"/>
  <c r="J375" i="124"/>
  <c r="C376" i="124"/>
  <c r="D376" i="124"/>
  <c r="E376" i="124"/>
  <c r="F376" i="124"/>
  <c r="H376" i="124"/>
  <c r="I376" i="124"/>
  <c r="J376" i="124"/>
  <c r="C377" i="124"/>
  <c r="D377" i="124"/>
  <c r="E377" i="124"/>
  <c r="F377" i="124"/>
  <c r="H377" i="124"/>
  <c r="I377" i="124"/>
  <c r="J377" i="124"/>
  <c r="C378" i="124"/>
  <c r="D378" i="124"/>
  <c r="E378" i="124"/>
  <c r="F378" i="124"/>
  <c r="H378" i="124"/>
  <c r="I378" i="124"/>
  <c r="J378" i="124"/>
  <c r="C379" i="124"/>
  <c r="D379" i="124"/>
  <c r="E379" i="124"/>
  <c r="F379" i="124"/>
  <c r="H379" i="124"/>
  <c r="I379" i="124"/>
  <c r="J379" i="124"/>
  <c r="C380" i="124"/>
  <c r="D380" i="124"/>
  <c r="E380" i="124"/>
  <c r="F380" i="124"/>
  <c r="H380" i="124"/>
  <c r="I380" i="124"/>
  <c r="J380" i="124"/>
  <c r="C381" i="124"/>
  <c r="D381" i="124"/>
  <c r="E381" i="124"/>
  <c r="F381" i="124"/>
  <c r="H381" i="124"/>
  <c r="I381" i="124"/>
  <c r="J381" i="124"/>
  <c r="C382" i="124"/>
  <c r="D382" i="124"/>
  <c r="E382" i="124"/>
  <c r="F382" i="124"/>
  <c r="H382" i="124"/>
  <c r="I382" i="124"/>
  <c r="J382" i="124"/>
  <c r="C383" i="124"/>
  <c r="D383" i="124"/>
  <c r="E383" i="124"/>
  <c r="F383" i="124"/>
  <c r="H383" i="124"/>
  <c r="I383" i="124"/>
  <c r="J383" i="124"/>
  <c r="C384" i="124"/>
  <c r="D384" i="124"/>
  <c r="E384" i="124"/>
  <c r="F384" i="124"/>
  <c r="H384" i="124"/>
  <c r="I384" i="124"/>
  <c r="J384" i="124"/>
  <c r="C385" i="124"/>
  <c r="D385" i="124"/>
  <c r="E385" i="124"/>
  <c r="F385" i="124"/>
  <c r="H385" i="124"/>
  <c r="I385" i="124"/>
  <c r="J385" i="124"/>
  <c r="C386" i="124"/>
  <c r="D386" i="124"/>
  <c r="E386" i="124"/>
  <c r="F386" i="124"/>
  <c r="H386" i="124"/>
  <c r="I386" i="124"/>
  <c r="J386" i="124"/>
  <c r="C387" i="124"/>
  <c r="D387" i="124"/>
  <c r="E387" i="124"/>
  <c r="F387" i="124"/>
  <c r="H387" i="124"/>
  <c r="I387" i="124"/>
  <c r="J387" i="124"/>
  <c r="C388" i="124"/>
  <c r="D388" i="124"/>
  <c r="E388" i="124"/>
  <c r="F388" i="124"/>
  <c r="H388" i="124"/>
  <c r="I388" i="124"/>
  <c r="J388" i="124"/>
  <c r="C389" i="124"/>
  <c r="D389" i="124"/>
  <c r="E389" i="124"/>
  <c r="F389" i="124"/>
  <c r="H389" i="124"/>
  <c r="I389" i="124"/>
  <c r="J389" i="124"/>
  <c r="C390" i="124"/>
  <c r="D390" i="124"/>
  <c r="E390" i="124"/>
  <c r="F390" i="124"/>
  <c r="H390" i="124"/>
  <c r="I390" i="124"/>
  <c r="J390" i="124"/>
  <c r="C391" i="124"/>
  <c r="D391" i="124"/>
  <c r="E391" i="124"/>
  <c r="F391" i="124"/>
  <c r="H391" i="124"/>
  <c r="I391" i="124"/>
  <c r="J391" i="124"/>
  <c r="C392" i="124"/>
  <c r="D392" i="124"/>
  <c r="E392" i="124"/>
  <c r="F392" i="124"/>
  <c r="H392" i="124"/>
  <c r="I392" i="124"/>
  <c r="J392" i="124"/>
  <c r="C393" i="124"/>
  <c r="D393" i="124"/>
  <c r="E393" i="124"/>
  <c r="F393" i="124"/>
  <c r="H393" i="124"/>
  <c r="I393" i="124"/>
  <c r="J393" i="124"/>
  <c r="C394" i="124"/>
  <c r="D394" i="124"/>
  <c r="E394" i="124"/>
  <c r="F394" i="124"/>
  <c r="H394" i="124"/>
  <c r="I394" i="124"/>
  <c r="J394" i="124"/>
  <c r="C395" i="124"/>
  <c r="D395" i="124"/>
  <c r="E395" i="124"/>
  <c r="F395" i="124"/>
  <c r="H395" i="124"/>
  <c r="I395" i="124"/>
  <c r="J395" i="124"/>
  <c r="C396" i="124"/>
  <c r="D396" i="124"/>
  <c r="E396" i="124"/>
  <c r="F396" i="124"/>
  <c r="H396" i="124"/>
  <c r="I396" i="124"/>
  <c r="J396" i="124"/>
  <c r="C397" i="124"/>
  <c r="D397" i="124"/>
  <c r="E397" i="124"/>
  <c r="F397" i="124"/>
  <c r="H397" i="124"/>
  <c r="I397" i="124"/>
  <c r="J397" i="124"/>
  <c r="C398" i="124"/>
  <c r="D398" i="124"/>
  <c r="E398" i="124"/>
  <c r="F398" i="124"/>
  <c r="H398" i="124"/>
  <c r="I398" i="124"/>
  <c r="J398" i="124"/>
  <c r="C399" i="124"/>
  <c r="D399" i="124"/>
  <c r="E399" i="124"/>
  <c r="F399" i="124"/>
  <c r="H399" i="124"/>
  <c r="I399" i="124"/>
  <c r="J399" i="124"/>
  <c r="C400" i="124"/>
  <c r="D400" i="124"/>
  <c r="E400" i="124"/>
  <c r="F400" i="124"/>
  <c r="H400" i="124"/>
  <c r="I400" i="124"/>
  <c r="J400" i="124"/>
  <c r="C401" i="124"/>
  <c r="D401" i="124"/>
  <c r="E401" i="124"/>
  <c r="F401" i="124"/>
  <c r="H401" i="124"/>
  <c r="I401" i="124"/>
  <c r="J401" i="124"/>
  <c r="C402" i="124"/>
  <c r="D402" i="124"/>
  <c r="E402" i="124"/>
  <c r="F402" i="124"/>
  <c r="H402" i="124"/>
  <c r="I402" i="124"/>
  <c r="J402" i="124"/>
  <c r="C403" i="124"/>
  <c r="D403" i="124"/>
  <c r="E403" i="124"/>
  <c r="F403" i="124"/>
  <c r="H403" i="124"/>
  <c r="I403" i="124"/>
  <c r="J403" i="124"/>
  <c r="C404" i="124"/>
  <c r="D404" i="124"/>
  <c r="E404" i="124"/>
  <c r="F404" i="124"/>
  <c r="H404" i="124"/>
  <c r="I404" i="124"/>
  <c r="J404" i="124"/>
  <c r="C405" i="124"/>
  <c r="D405" i="124"/>
  <c r="E405" i="124"/>
  <c r="F405" i="124"/>
  <c r="H405" i="124"/>
  <c r="I405" i="124"/>
  <c r="J405" i="124"/>
  <c r="C406" i="124"/>
  <c r="D406" i="124"/>
  <c r="E406" i="124"/>
  <c r="F406" i="124"/>
  <c r="H406" i="124"/>
  <c r="I406" i="124"/>
  <c r="J406" i="124"/>
  <c r="C407" i="124"/>
  <c r="D407" i="124"/>
  <c r="E407" i="124"/>
  <c r="F407" i="124"/>
  <c r="H407" i="124"/>
  <c r="I407" i="124"/>
  <c r="J407" i="124"/>
  <c r="E408" i="124"/>
  <c r="C409" i="124"/>
  <c r="D409" i="124"/>
  <c r="E409" i="124"/>
  <c r="T4" i="125"/>
  <c r="S5" i="125"/>
  <c r="T5" i="125"/>
  <c r="S6" i="125"/>
  <c r="T6" i="125"/>
  <c r="H8" i="125"/>
  <c r="T9" i="125"/>
  <c r="H10" i="125"/>
  <c r="T10" i="125"/>
  <c r="T15" i="125"/>
  <c r="T16" i="125"/>
  <c r="I17" i="125"/>
  <c r="J17" i="125"/>
  <c r="T17" i="125"/>
  <c r="F18" i="125"/>
  <c r="T18" i="125"/>
  <c r="J19" i="125"/>
  <c r="T19" i="125"/>
  <c r="J20" i="125"/>
  <c r="T20" i="125"/>
  <c r="J21" i="125"/>
  <c r="T21" i="125"/>
  <c r="B22" i="125"/>
  <c r="H23" i="125"/>
  <c r="I23" i="125"/>
  <c r="J23" i="125"/>
  <c r="H24" i="125"/>
  <c r="I24" i="125"/>
  <c r="J24" i="125"/>
  <c r="T24" i="125"/>
  <c r="H25" i="125"/>
  <c r="I25" i="125"/>
  <c r="J25" i="125"/>
  <c r="F26" i="125"/>
  <c r="H26" i="125"/>
  <c r="I26" i="125"/>
  <c r="J26" i="125"/>
  <c r="F27" i="125"/>
  <c r="H27" i="125"/>
  <c r="I27" i="125"/>
  <c r="J27" i="125"/>
  <c r="H28" i="125"/>
  <c r="I28" i="125"/>
  <c r="J28" i="125"/>
  <c r="H29" i="125"/>
  <c r="I29" i="125"/>
  <c r="J29" i="125"/>
  <c r="T29" i="125"/>
  <c r="H30" i="125"/>
  <c r="I30" i="125"/>
  <c r="J30" i="125"/>
  <c r="T30" i="125"/>
  <c r="H31" i="125"/>
  <c r="I31" i="125"/>
  <c r="J31" i="125"/>
  <c r="T31" i="125"/>
  <c r="B32" i="125"/>
  <c r="H32" i="125"/>
  <c r="T32" i="125"/>
  <c r="F33" i="125"/>
  <c r="F34" i="125"/>
  <c r="H34" i="125"/>
  <c r="I34" i="125"/>
  <c r="J34" i="125"/>
  <c r="F35" i="125"/>
  <c r="H35" i="125"/>
  <c r="I35" i="125"/>
  <c r="J35" i="125"/>
  <c r="F36" i="125"/>
  <c r="H36" i="125"/>
  <c r="I36" i="125"/>
  <c r="J36" i="125"/>
  <c r="H37" i="125"/>
  <c r="I37" i="125"/>
  <c r="J37" i="125"/>
  <c r="B38" i="125"/>
  <c r="H38" i="125"/>
  <c r="H40" i="125"/>
  <c r="F41" i="125"/>
  <c r="O41" i="125"/>
  <c r="S41" i="125"/>
  <c r="B42" i="125"/>
  <c r="H42" i="125"/>
  <c r="O42" i="125"/>
  <c r="S42" i="125"/>
  <c r="F47" i="125"/>
  <c r="C48" i="125"/>
  <c r="D48" i="125"/>
  <c r="E48" i="125"/>
  <c r="F48" i="125"/>
  <c r="H48" i="125"/>
  <c r="I48" i="125"/>
  <c r="J48" i="125"/>
  <c r="V48" i="125"/>
  <c r="W48" i="125"/>
  <c r="X48" i="125"/>
  <c r="C49" i="125"/>
  <c r="D49" i="125"/>
  <c r="E49" i="125"/>
  <c r="F49" i="125"/>
  <c r="H49" i="125"/>
  <c r="I49" i="125"/>
  <c r="J49" i="125"/>
  <c r="T49" i="125"/>
  <c r="C50" i="125"/>
  <c r="D50" i="125"/>
  <c r="E50" i="125"/>
  <c r="F50" i="125"/>
  <c r="H50" i="125"/>
  <c r="I50" i="125"/>
  <c r="J50" i="125"/>
  <c r="T50" i="125"/>
  <c r="C51" i="125"/>
  <c r="D51" i="125"/>
  <c r="E51" i="125"/>
  <c r="F51" i="125"/>
  <c r="H51" i="125"/>
  <c r="I51" i="125"/>
  <c r="J51" i="125"/>
  <c r="T51" i="125"/>
  <c r="C52" i="125"/>
  <c r="D52" i="125"/>
  <c r="E52" i="125"/>
  <c r="F52" i="125"/>
  <c r="H52" i="125"/>
  <c r="I52" i="125"/>
  <c r="J52" i="125"/>
  <c r="T52" i="125"/>
  <c r="X52" i="125"/>
  <c r="C53" i="125"/>
  <c r="D53" i="125"/>
  <c r="E53" i="125"/>
  <c r="F53" i="125"/>
  <c r="H53" i="125"/>
  <c r="I53" i="125"/>
  <c r="J53" i="125"/>
  <c r="T53" i="125"/>
  <c r="C54" i="125"/>
  <c r="D54" i="125"/>
  <c r="E54" i="125"/>
  <c r="F54" i="125"/>
  <c r="H54" i="125"/>
  <c r="I54" i="125"/>
  <c r="J54" i="125"/>
  <c r="T54" i="125"/>
  <c r="C55" i="125"/>
  <c r="D55" i="125"/>
  <c r="E55" i="125"/>
  <c r="F55" i="125"/>
  <c r="H55" i="125"/>
  <c r="I55" i="125"/>
  <c r="J55" i="125"/>
  <c r="V55" i="125"/>
  <c r="W55" i="125"/>
  <c r="C56" i="125"/>
  <c r="D56" i="125"/>
  <c r="E56" i="125"/>
  <c r="F56" i="125"/>
  <c r="H56" i="125"/>
  <c r="I56" i="125"/>
  <c r="J56" i="125"/>
  <c r="T56" i="125"/>
  <c r="C57" i="125"/>
  <c r="D57" i="125"/>
  <c r="E57" i="125"/>
  <c r="F57" i="125"/>
  <c r="H57" i="125"/>
  <c r="I57" i="125"/>
  <c r="J57" i="125"/>
  <c r="V57" i="125"/>
  <c r="C58" i="125"/>
  <c r="D58" i="125"/>
  <c r="E58" i="125"/>
  <c r="F58" i="125"/>
  <c r="H58" i="125"/>
  <c r="I58" i="125"/>
  <c r="J58" i="125"/>
  <c r="T58" i="125"/>
  <c r="C59" i="125"/>
  <c r="D59" i="125"/>
  <c r="E59" i="125"/>
  <c r="F59" i="125"/>
  <c r="H59" i="125"/>
  <c r="I59" i="125"/>
  <c r="J59" i="125"/>
  <c r="T59" i="125"/>
  <c r="C60" i="125"/>
  <c r="D60" i="125"/>
  <c r="E60" i="125"/>
  <c r="F60" i="125"/>
  <c r="H60" i="125"/>
  <c r="I60" i="125"/>
  <c r="J60" i="125"/>
  <c r="C61" i="125"/>
  <c r="D61" i="125"/>
  <c r="E61" i="125"/>
  <c r="F61" i="125"/>
  <c r="H61" i="125"/>
  <c r="I61" i="125"/>
  <c r="J61" i="125"/>
  <c r="T61" i="125"/>
  <c r="V61" i="125"/>
  <c r="C62" i="125"/>
  <c r="D62" i="125"/>
  <c r="E62" i="125"/>
  <c r="F62" i="125"/>
  <c r="H62" i="125"/>
  <c r="I62" i="125"/>
  <c r="J62" i="125"/>
  <c r="T62" i="125"/>
  <c r="C63" i="125"/>
  <c r="D63" i="125"/>
  <c r="E63" i="125"/>
  <c r="F63" i="125"/>
  <c r="H63" i="125"/>
  <c r="I63" i="125"/>
  <c r="J63" i="125"/>
  <c r="C64" i="125"/>
  <c r="D64" i="125"/>
  <c r="E64" i="125"/>
  <c r="F64" i="125"/>
  <c r="H64" i="125"/>
  <c r="I64" i="125"/>
  <c r="J64" i="125"/>
  <c r="V64" i="125"/>
  <c r="C65" i="125"/>
  <c r="D65" i="125"/>
  <c r="E65" i="125"/>
  <c r="F65" i="125"/>
  <c r="H65" i="125"/>
  <c r="I65" i="125"/>
  <c r="J65" i="125"/>
  <c r="T65" i="125"/>
  <c r="C66" i="125"/>
  <c r="D66" i="125"/>
  <c r="E66" i="125"/>
  <c r="F66" i="125"/>
  <c r="H66" i="125"/>
  <c r="I66" i="125"/>
  <c r="J66" i="125"/>
  <c r="C67" i="125"/>
  <c r="D67" i="125"/>
  <c r="E67" i="125"/>
  <c r="F67" i="125"/>
  <c r="H67" i="125"/>
  <c r="I67" i="125"/>
  <c r="J67" i="125"/>
  <c r="T67" i="125"/>
  <c r="V67" i="125"/>
  <c r="C68" i="125"/>
  <c r="D68" i="125"/>
  <c r="E68" i="125"/>
  <c r="F68" i="125"/>
  <c r="H68" i="125"/>
  <c r="I68" i="125"/>
  <c r="J68" i="125"/>
  <c r="T68" i="125"/>
  <c r="C69" i="125"/>
  <c r="D69" i="125"/>
  <c r="E69" i="125"/>
  <c r="F69" i="125"/>
  <c r="H69" i="125"/>
  <c r="I69" i="125"/>
  <c r="J69" i="125"/>
  <c r="C70" i="125"/>
  <c r="D70" i="125"/>
  <c r="E70" i="125"/>
  <c r="F70" i="125"/>
  <c r="H70" i="125"/>
  <c r="I70" i="125"/>
  <c r="J70" i="125"/>
  <c r="C71" i="125"/>
  <c r="D71" i="125"/>
  <c r="E71" i="125"/>
  <c r="F71" i="125"/>
  <c r="H71" i="125"/>
  <c r="I71" i="125"/>
  <c r="J71" i="125"/>
  <c r="C72" i="125"/>
  <c r="D72" i="125"/>
  <c r="E72" i="125"/>
  <c r="F72" i="125"/>
  <c r="H72" i="125"/>
  <c r="I72" i="125"/>
  <c r="J72" i="125"/>
  <c r="C73" i="125"/>
  <c r="D73" i="125"/>
  <c r="E73" i="125"/>
  <c r="F73" i="125"/>
  <c r="H73" i="125"/>
  <c r="I73" i="125"/>
  <c r="J73" i="125"/>
  <c r="C74" i="125"/>
  <c r="D74" i="125"/>
  <c r="E74" i="125"/>
  <c r="F74" i="125"/>
  <c r="H74" i="125"/>
  <c r="I74" i="125"/>
  <c r="J74" i="125"/>
  <c r="C75" i="125"/>
  <c r="D75" i="125"/>
  <c r="E75" i="125"/>
  <c r="F75" i="125"/>
  <c r="H75" i="125"/>
  <c r="I75" i="125"/>
  <c r="J75" i="125"/>
  <c r="C76" i="125"/>
  <c r="D76" i="125"/>
  <c r="E76" i="125"/>
  <c r="F76" i="125"/>
  <c r="H76" i="125"/>
  <c r="I76" i="125"/>
  <c r="J76" i="125"/>
  <c r="C77" i="125"/>
  <c r="D77" i="125"/>
  <c r="E77" i="125"/>
  <c r="F77" i="125"/>
  <c r="H77" i="125"/>
  <c r="I77" i="125"/>
  <c r="J77" i="125"/>
  <c r="C78" i="125"/>
  <c r="D78" i="125"/>
  <c r="E78" i="125"/>
  <c r="F78" i="125"/>
  <c r="H78" i="125"/>
  <c r="I78" i="125"/>
  <c r="J78" i="125"/>
  <c r="C79" i="125"/>
  <c r="D79" i="125"/>
  <c r="E79" i="125"/>
  <c r="F79" i="125"/>
  <c r="H79" i="125"/>
  <c r="I79" i="125"/>
  <c r="J79" i="125"/>
  <c r="C80" i="125"/>
  <c r="D80" i="125"/>
  <c r="E80" i="125"/>
  <c r="F80" i="125"/>
  <c r="H80" i="125"/>
  <c r="I80" i="125"/>
  <c r="J80" i="125"/>
  <c r="C81" i="125"/>
  <c r="D81" i="125"/>
  <c r="E81" i="125"/>
  <c r="F81" i="125"/>
  <c r="H81" i="125"/>
  <c r="I81" i="125"/>
  <c r="J81" i="125"/>
  <c r="C82" i="125"/>
  <c r="D82" i="125"/>
  <c r="E82" i="125"/>
  <c r="F82" i="125"/>
  <c r="H82" i="125"/>
  <c r="I82" i="125"/>
  <c r="J82" i="125"/>
  <c r="C83" i="125"/>
  <c r="D83" i="125"/>
  <c r="E83" i="125"/>
  <c r="F83" i="125"/>
  <c r="H83" i="125"/>
  <c r="I83" i="125"/>
  <c r="J83" i="125"/>
  <c r="C84" i="125"/>
  <c r="D84" i="125"/>
  <c r="E84" i="125"/>
  <c r="F84" i="125"/>
  <c r="H84" i="125"/>
  <c r="I84" i="125"/>
  <c r="J84" i="125"/>
  <c r="C85" i="125"/>
  <c r="D85" i="125"/>
  <c r="E85" i="125"/>
  <c r="F85" i="125"/>
  <c r="H85" i="125"/>
  <c r="I85" i="125"/>
  <c r="J85" i="125"/>
  <c r="C86" i="125"/>
  <c r="D86" i="125"/>
  <c r="E86" i="125"/>
  <c r="F86" i="125"/>
  <c r="H86" i="125"/>
  <c r="I86" i="125"/>
  <c r="J86" i="125"/>
  <c r="C87" i="125"/>
  <c r="D87" i="125"/>
  <c r="E87" i="125"/>
  <c r="F87" i="125"/>
  <c r="H87" i="125"/>
  <c r="I87" i="125"/>
  <c r="J87" i="125"/>
  <c r="C88" i="125"/>
  <c r="D88" i="125"/>
  <c r="E88" i="125"/>
  <c r="F88" i="125"/>
  <c r="H88" i="125"/>
  <c r="I88" i="125"/>
  <c r="J88" i="125"/>
  <c r="C89" i="125"/>
  <c r="D89" i="125"/>
  <c r="E89" i="125"/>
  <c r="F89" i="125"/>
  <c r="H89" i="125"/>
  <c r="I89" i="125"/>
  <c r="J89" i="125"/>
  <c r="C90" i="125"/>
  <c r="D90" i="125"/>
  <c r="E90" i="125"/>
  <c r="F90" i="125"/>
  <c r="H90" i="125"/>
  <c r="I90" i="125"/>
  <c r="J90" i="125"/>
  <c r="C91" i="125"/>
  <c r="D91" i="125"/>
  <c r="E91" i="125"/>
  <c r="F91" i="125"/>
  <c r="H91" i="125"/>
  <c r="I91" i="125"/>
  <c r="J91" i="125"/>
  <c r="C92" i="125"/>
  <c r="D92" i="125"/>
  <c r="E92" i="125"/>
  <c r="F92" i="125"/>
  <c r="H92" i="125"/>
  <c r="I92" i="125"/>
  <c r="J92" i="125"/>
  <c r="C93" i="125"/>
  <c r="D93" i="125"/>
  <c r="E93" i="125"/>
  <c r="F93" i="125"/>
  <c r="H93" i="125"/>
  <c r="I93" i="125"/>
  <c r="J93" i="125"/>
  <c r="C94" i="125"/>
  <c r="D94" i="125"/>
  <c r="E94" i="125"/>
  <c r="F94" i="125"/>
  <c r="H94" i="125"/>
  <c r="I94" i="125"/>
  <c r="J94" i="125"/>
  <c r="C95" i="125"/>
  <c r="D95" i="125"/>
  <c r="E95" i="125"/>
  <c r="F95" i="125"/>
  <c r="H95" i="125"/>
  <c r="I95" i="125"/>
  <c r="J95" i="125"/>
  <c r="C96" i="125"/>
  <c r="D96" i="125"/>
  <c r="E96" i="125"/>
  <c r="F96" i="125"/>
  <c r="H96" i="125"/>
  <c r="I96" i="125"/>
  <c r="J96" i="125"/>
  <c r="C97" i="125"/>
  <c r="D97" i="125"/>
  <c r="E97" i="125"/>
  <c r="F97" i="125"/>
  <c r="H97" i="125"/>
  <c r="I97" i="125"/>
  <c r="J97" i="125"/>
  <c r="C98" i="125"/>
  <c r="D98" i="125"/>
  <c r="E98" i="125"/>
  <c r="F98" i="125"/>
  <c r="H98" i="125"/>
  <c r="I98" i="125"/>
  <c r="J98" i="125"/>
  <c r="C99" i="125"/>
  <c r="D99" i="125"/>
  <c r="E99" i="125"/>
  <c r="F99" i="125"/>
  <c r="H99" i="125"/>
  <c r="I99" i="125"/>
  <c r="J99" i="125"/>
  <c r="C100" i="125"/>
  <c r="D100" i="125"/>
  <c r="E100" i="125"/>
  <c r="F100" i="125"/>
  <c r="H100" i="125"/>
  <c r="I100" i="125"/>
  <c r="J100" i="125"/>
  <c r="C101" i="125"/>
  <c r="D101" i="125"/>
  <c r="E101" i="125"/>
  <c r="F101" i="125"/>
  <c r="H101" i="125"/>
  <c r="I101" i="125"/>
  <c r="J101" i="125"/>
  <c r="C102" i="125"/>
  <c r="D102" i="125"/>
  <c r="E102" i="125"/>
  <c r="F102" i="125"/>
  <c r="H102" i="125"/>
  <c r="I102" i="125"/>
  <c r="J102" i="125"/>
  <c r="C103" i="125"/>
  <c r="D103" i="125"/>
  <c r="E103" i="125"/>
  <c r="F103" i="125"/>
  <c r="H103" i="125"/>
  <c r="I103" i="125"/>
  <c r="J103" i="125"/>
  <c r="C104" i="125"/>
  <c r="D104" i="125"/>
  <c r="E104" i="125"/>
  <c r="F104" i="125"/>
  <c r="H104" i="125"/>
  <c r="I104" i="125"/>
  <c r="J104" i="125"/>
  <c r="C105" i="125"/>
  <c r="D105" i="125"/>
  <c r="E105" i="125"/>
  <c r="F105" i="125"/>
  <c r="H105" i="125"/>
  <c r="I105" i="125"/>
  <c r="J105" i="125"/>
  <c r="C106" i="125"/>
  <c r="D106" i="125"/>
  <c r="E106" i="125"/>
  <c r="F106" i="125"/>
  <c r="H106" i="125"/>
  <c r="I106" i="125"/>
  <c r="J106" i="125"/>
  <c r="C107" i="125"/>
  <c r="D107" i="125"/>
  <c r="E107" i="125"/>
  <c r="F107" i="125"/>
  <c r="H107" i="125"/>
  <c r="I107" i="125"/>
  <c r="J107" i="125"/>
  <c r="C108" i="125"/>
  <c r="D108" i="125"/>
  <c r="E108" i="125"/>
  <c r="F108" i="125"/>
  <c r="H108" i="125"/>
  <c r="I108" i="125"/>
  <c r="J108" i="125"/>
  <c r="C109" i="125"/>
  <c r="D109" i="125"/>
  <c r="E109" i="125"/>
  <c r="F109" i="125"/>
  <c r="H109" i="125"/>
  <c r="I109" i="125"/>
  <c r="J109" i="125"/>
  <c r="C110" i="125"/>
  <c r="D110" i="125"/>
  <c r="E110" i="125"/>
  <c r="F110" i="125"/>
  <c r="H110" i="125"/>
  <c r="I110" i="125"/>
  <c r="J110" i="125"/>
  <c r="C111" i="125"/>
  <c r="D111" i="125"/>
  <c r="E111" i="125"/>
  <c r="F111" i="125"/>
  <c r="H111" i="125"/>
  <c r="I111" i="125"/>
  <c r="J111" i="125"/>
  <c r="C112" i="125"/>
  <c r="D112" i="125"/>
  <c r="E112" i="125"/>
  <c r="F112" i="125"/>
  <c r="H112" i="125"/>
  <c r="I112" i="125"/>
  <c r="J112" i="125"/>
  <c r="C113" i="125"/>
  <c r="D113" i="125"/>
  <c r="E113" i="125"/>
  <c r="F113" i="125"/>
  <c r="H113" i="125"/>
  <c r="I113" i="125"/>
  <c r="J113" i="125"/>
  <c r="C114" i="125"/>
  <c r="D114" i="125"/>
  <c r="E114" i="125"/>
  <c r="F114" i="125"/>
  <c r="H114" i="125"/>
  <c r="I114" i="125"/>
  <c r="J114" i="125"/>
  <c r="C115" i="125"/>
  <c r="D115" i="125"/>
  <c r="E115" i="125"/>
  <c r="F115" i="125"/>
  <c r="H115" i="125"/>
  <c r="I115" i="125"/>
  <c r="J115" i="125"/>
  <c r="C116" i="125"/>
  <c r="D116" i="125"/>
  <c r="E116" i="125"/>
  <c r="F116" i="125"/>
  <c r="H116" i="125"/>
  <c r="I116" i="125"/>
  <c r="J116" i="125"/>
  <c r="C117" i="125"/>
  <c r="D117" i="125"/>
  <c r="E117" i="125"/>
  <c r="F117" i="125"/>
  <c r="H117" i="125"/>
  <c r="I117" i="125"/>
  <c r="J117" i="125"/>
  <c r="C118" i="125"/>
  <c r="D118" i="125"/>
  <c r="E118" i="125"/>
  <c r="F118" i="125"/>
  <c r="H118" i="125"/>
  <c r="I118" i="125"/>
  <c r="J118" i="125"/>
  <c r="C119" i="125"/>
  <c r="D119" i="125"/>
  <c r="E119" i="125"/>
  <c r="F119" i="125"/>
  <c r="H119" i="125"/>
  <c r="I119" i="125"/>
  <c r="J119" i="125"/>
  <c r="C120" i="125"/>
  <c r="D120" i="125"/>
  <c r="E120" i="125"/>
  <c r="F120" i="125"/>
  <c r="H120" i="125"/>
  <c r="I120" i="125"/>
  <c r="J120" i="125"/>
  <c r="C121" i="125"/>
  <c r="D121" i="125"/>
  <c r="E121" i="125"/>
  <c r="F121" i="125"/>
  <c r="H121" i="125"/>
  <c r="I121" i="125"/>
  <c r="J121" i="125"/>
  <c r="C122" i="125"/>
  <c r="D122" i="125"/>
  <c r="E122" i="125"/>
  <c r="F122" i="125"/>
  <c r="H122" i="125"/>
  <c r="I122" i="125"/>
  <c r="J122" i="125"/>
  <c r="C123" i="125"/>
  <c r="D123" i="125"/>
  <c r="E123" i="125"/>
  <c r="F123" i="125"/>
  <c r="H123" i="125"/>
  <c r="I123" i="125"/>
  <c r="J123" i="125"/>
  <c r="C124" i="125"/>
  <c r="D124" i="125"/>
  <c r="E124" i="125"/>
  <c r="F124" i="125"/>
  <c r="H124" i="125"/>
  <c r="I124" i="125"/>
  <c r="J124" i="125"/>
  <c r="C125" i="125"/>
  <c r="D125" i="125"/>
  <c r="E125" i="125"/>
  <c r="F125" i="125"/>
  <c r="H125" i="125"/>
  <c r="I125" i="125"/>
  <c r="J125" i="125"/>
  <c r="C126" i="125"/>
  <c r="D126" i="125"/>
  <c r="E126" i="125"/>
  <c r="F126" i="125"/>
  <c r="H126" i="125"/>
  <c r="I126" i="125"/>
  <c r="J126" i="125"/>
  <c r="C127" i="125"/>
  <c r="D127" i="125"/>
  <c r="E127" i="125"/>
  <c r="F127" i="125"/>
  <c r="H127" i="125"/>
  <c r="I127" i="125"/>
  <c r="J127" i="125"/>
  <c r="C128" i="125"/>
  <c r="D128" i="125"/>
  <c r="E128" i="125"/>
  <c r="F128" i="125"/>
  <c r="H128" i="125"/>
  <c r="I128" i="125"/>
  <c r="J128" i="125"/>
  <c r="C129" i="125"/>
  <c r="D129" i="125"/>
  <c r="E129" i="125"/>
  <c r="F129" i="125"/>
  <c r="H129" i="125"/>
  <c r="I129" i="125"/>
  <c r="J129" i="125"/>
  <c r="C130" i="125"/>
  <c r="D130" i="125"/>
  <c r="E130" i="125"/>
  <c r="F130" i="125"/>
  <c r="H130" i="125"/>
  <c r="I130" i="125"/>
  <c r="J130" i="125"/>
  <c r="C131" i="125"/>
  <c r="D131" i="125"/>
  <c r="E131" i="125"/>
  <c r="F131" i="125"/>
  <c r="H131" i="125"/>
  <c r="I131" i="125"/>
  <c r="J131" i="125"/>
  <c r="C132" i="125"/>
  <c r="D132" i="125"/>
  <c r="E132" i="125"/>
  <c r="F132" i="125"/>
  <c r="H132" i="125"/>
  <c r="I132" i="125"/>
  <c r="J132" i="125"/>
  <c r="C133" i="125"/>
  <c r="D133" i="125"/>
  <c r="E133" i="125"/>
  <c r="F133" i="125"/>
  <c r="H133" i="125"/>
  <c r="I133" i="125"/>
  <c r="J133" i="125"/>
  <c r="C134" i="125"/>
  <c r="D134" i="125"/>
  <c r="E134" i="125"/>
  <c r="F134" i="125"/>
  <c r="H134" i="125"/>
  <c r="I134" i="125"/>
  <c r="J134" i="125"/>
  <c r="C135" i="125"/>
  <c r="D135" i="125"/>
  <c r="E135" i="125"/>
  <c r="F135" i="125"/>
  <c r="H135" i="125"/>
  <c r="I135" i="125"/>
  <c r="J135" i="125"/>
  <c r="C136" i="125"/>
  <c r="D136" i="125"/>
  <c r="E136" i="125"/>
  <c r="F136" i="125"/>
  <c r="H136" i="125"/>
  <c r="I136" i="125"/>
  <c r="J136" i="125"/>
  <c r="C137" i="125"/>
  <c r="D137" i="125"/>
  <c r="E137" i="125"/>
  <c r="F137" i="125"/>
  <c r="H137" i="125"/>
  <c r="I137" i="125"/>
  <c r="J137" i="125"/>
  <c r="C138" i="125"/>
  <c r="D138" i="125"/>
  <c r="E138" i="125"/>
  <c r="F138" i="125"/>
  <c r="H138" i="125"/>
  <c r="I138" i="125"/>
  <c r="J138" i="125"/>
  <c r="C139" i="125"/>
  <c r="D139" i="125"/>
  <c r="E139" i="125"/>
  <c r="F139" i="125"/>
  <c r="H139" i="125"/>
  <c r="I139" i="125"/>
  <c r="J139" i="125"/>
  <c r="C140" i="125"/>
  <c r="D140" i="125"/>
  <c r="E140" i="125"/>
  <c r="F140" i="125"/>
  <c r="H140" i="125"/>
  <c r="I140" i="125"/>
  <c r="J140" i="125"/>
  <c r="C141" i="125"/>
  <c r="D141" i="125"/>
  <c r="E141" i="125"/>
  <c r="F141" i="125"/>
  <c r="H141" i="125"/>
  <c r="I141" i="125"/>
  <c r="J141" i="125"/>
  <c r="C142" i="125"/>
  <c r="D142" i="125"/>
  <c r="E142" i="125"/>
  <c r="F142" i="125"/>
  <c r="H142" i="125"/>
  <c r="I142" i="125"/>
  <c r="J142" i="125"/>
  <c r="C143" i="125"/>
  <c r="D143" i="125"/>
  <c r="E143" i="125"/>
  <c r="F143" i="125"/>
  <c r="H143" i="125"/>
  <c r="I143" i="125"/>
  <c r="J143" i="125"/>
  <c r="C144" i="125"/>
  <c r="D144" i="125"/>
  <c r="E144" i="125"/>
  <c r="F144" i="125"/>
  <c r="H144" i="125"/>
  <c r="I144" i="125"/>
  <c r="J144" i="125"/>
  <c r="C145" i="125"/>
  <c r="D145" i="125"/>
  <c r="E145" i="125"/>
  <c r="F145" i="125"/>
  <c r="H145" i="125"/>
  <c r="I145" i="125"/>
  <c r="J145" i="125"/>
  <c r="C146" i="125"/>
  <c r="D146" i="125"/>
  <c r="E146" i="125"/>
  <c r="F146" i="125"/>
  <c r="H146" i="125"/>
  <c r="I146" i="125"/>
  <c r="J146" i="125"/>
  <c r="C147" i="125"/>
  <c r="D147" i="125"/>
  <c r="E147" i="125"/>
  <c r="F147" i="125"/>
  <c r="H147" i="125"/>
  <c r="I147" i="125"/>
  <c r="J147" i="125"/>
  <c r="C148" i="125"/>
  <c r="D148" i="125"/>
  <c r="E148" i="125"/>
  <c r="F148" i="125"/>
  <c r="H148" i="125"/>
  <c r="I148" i="125"/>
  <c r="J148" i="125"/>
  <c r="C149" i="125"/>
  <c r="D149" i="125"/>
  <c r="E149" i="125"/>
  <c r="F149" i="125"/>
  <c r="H149" i="125"/>
  <c r="I149" i="125"/>
  <c r="J149" i="125"/>
  <c r="C150" i="125"/>
  <c r="D150" i="125"/>
  <c r="E150" i="125"/>
  <c r="F150" i="125"/>
  <c r="H150" i="125"/>
  <c r="I150" i="125"/>
  <c r="J150" i="125"/>
  <c r="C151" i="125"/>
  <c r="D151" i="125"/>
  <c r="E151" i="125"/>
  <c r="F151" i="125"/>
  <c r="H151" i="125"/>
  <c r="I151" i="125"/>
  <c r="J151" i="125"/>
  <c r="C152" i="125"/>
  <c r="D152" i="125"/>
  <c r="E152" i="125"/>
  <c r="F152" i="125"/>
  <c r="H152" i="125"/>
  <c r="I152" i="125"/>
  <c r="J152" i="125"/>
  <c r="C153" i="125"/>
  <c r="D153" i="125"/>
  <c r="E153" i="125"/>
  <c r="F153" i="125"/>
  <c r="H153" i="125"/>
  <c r="I153" i="125"/>
  <c r="J153" i="125"/>
  <c r="C154" i="125"/>
  <c r="D154" i="125"/>
  <c r="E154" i="125"/>
  <c r="F154" i="125"/>
  <c r="H154" i="125"/>
  <c r="I154" i="125"/>
  <c r="J154" i="125"/>
  <c r="C155" i="125"/>
  <c r="D155" i="125"/>
  <c r="E155" i="125"/>
  <c r="F155" i="125"/>
  <c r="H155" i="125"/>
  <c r="I155" i="125"/>
  <c r="J155" i="125"/>
  <c r="C156" i="125"/>
  <c r="D156" i="125"/>
  <c r="E156" i="125"/>
  <c r="F156" i="125"/>
  <c r="H156" i="125"/>
  <c r="I156" i="125"/>
  <c r="J156" i="125"/>
  <c r="C157" i="125"/>
  <c r="D157" i="125"/>
  <c r="E157" i="125"/>
  <c r="F157" i="125"/>
  <c r="H157" i="125"/>
  <c r="I157" i="125"/>
  <c r="J157" i="125"/>
  <c r="C158" i="125"/>
  <c r="D158" i="125"/>
  <c r="E158" i="125"/>
  <c r="F158" i="125"/>
  <c r="H158" i="125"/>
  <c r="I158" i="125"/>
  <c r="J158" i="125"/>
  <c r="C159" i="125"/>
  <c r="D159" i="125"/>
  <c r="E159" i="125"/>
  <c r="F159" i="125"/>
  <c r="H159" i="125"/>
  <c r="I159" i="125"/>
  <c r="J159" i="125"/>
  <c r="C160" i="125"/>
  <c r="D160" i="125"/>
  <c r="E160" i="125"/>
  <c r="F160" i="125"/>
  <c r="H160" i="125"/>
  <c r="I160" i="125"/>
  <c r="J160" i="125"/>
  <c r="C161" i="125"/>
  <c r="D161" i="125"/>
  <c r="E161" i="125"/>
  <c r="F161" i="125"/>
  <c r="H161" i="125"/>
  <c r="I161" i="125"/>
  <c r="J161" i="125"/>
  <c r="C162" i="125"/>
  <c r="D162" i="125"/>
  <c r="E162" i="125"/>
  <c r="F162" i="125"/>
  <c r="H162" i="125"/>
  <c r="I162" i="125"/>
  <c r="J162" i="125"/>
  <c r="C163" i="125"/>
  <c r="D163" i="125"/>
  <c r="E163" i="125"/>
  <c r="F163" i="125"/>
  <c r="H163" i="125"/>
  <c r="I163" i="125"/>
  <c r="J163" i="125"/>
  <c r="C164" i="125"/>
  <c r="D164" i="125"/>
  <c r="E164" i="125"/>
  <c r="F164" i="125"/>
  <c r="H164" i="125"/>
  <c r="I164" i="125"/>
  <c r="J164" i="125"/>
  <c r="C165" i="125"/>
  <c r="D165" i="125"/>
  <c r="E165" i="125"/>
  <c r="F165" i="125"/>
  <c r="H165" i="125"/>
  <c r="I165" i="125"/>
  <c r="J165" i="125"/>
  <c r="C166" i="125"/>
  <c r="D166" i="125"/>
  <c r="E166" i="125"/>
  <c r="F166" i="125"/>
  <c r="H166" i="125"/>
  <c r="I166" i="125"/>
  <c r="J166" i="125"/>
  <c r="C167" i="125"/>
  <c r="D167" i="125"/>
  <c r="E167" i="125"/>
  <c r="F167" i="125"/>
  <c r="H167" i="125"/>
  <c r="I167" i="125"/>
  <c r="J167" i="125"/>
  <c r="C168" i="125"/>
  <c r="D168" i="125"/>
  <c r="E168" i="125"/>
  <c r="F168" i="125"/>
  <c r="H168" i="125"/>
  <c r="I168" i="125"/>
  <c r="J168" i="125"/>
  <c r="C169" i="125"/>
  <c r="D169" i="125"/>
  <c r="E169" i="125"/>
  <c r="F169" i="125"/>
  <c r="H169" i="125"/>
  <c r="I169" i="125"/>
  <c r="J169" i="125"/>
  <c r="C170" i="125"/>
  <c r="D170" i="125"/>
  <c r="E170" i="125"/>
  <c r="F170" i="125"/>
  <c r="H170" i="125"/>
  <c r="I170" i="125"/>
  <c r="J170" i="125"/>
  <c r="C171" i="125"/>
  <c r="D171" i="125"/>
  <c r="E171" i="125"/>
  <c r="F171" i="125"/>
  <c r="H171" i="125"/>
  <c r="I171" i="125"/>
  <c r="J171" i="125"/>
  <c r="C172" i="125"/>
  <c r="D172" i="125"/>
  <c r="E172" i="125"/>
  <c r="F172" i="125"/>
  <c r="H172" i="125"/>
  <c r="I172" i="125"/>
  <c r="J172" i="125"/>
  <c r="C173" i="125"/>
  <c r="D173" i="125"/>
  <c r="E173" i="125"/>
  <c r="F173" i="125"/>
  <c r="H173" i="125"/>
  <c r="I173" i="125"/>
  <c r="J173" i="125"/>
  <c r="C174" i="125"/>
  <c r="D174" i="125"/>
  <c r="E174" i="125"/>
  <c r="F174" i="125"/>
  <c r="H174" i="125"/>
  <c r="I174" i="125"/>
  <c r="J174" i="125"/>
  <c r="C175" i="125"/>
  <c r="D175" i="125"/>
  <c r="E175" i="125"/>
  <c r="F175" i="125"/>
  <c r="H175" i="125"/>
  <c r="I175" i="125"/>
  <c r="J175" i="125"/>
  <c r="C176" i="125"/>
  <c r="D176" i="125"/>
  <c r="E176" i="125"/>
  <c r="F176" i="125"/>
  <c r="H176" i="125"/>
  <c r="I176" i="125"/>
  <c r="J176" i="125"/>
  <c r="C177" i="125"/>
  <c r="D177" i="125"/>
  <c r="E177" i="125"/>
  <c r="F177" i="125"/>
  <c r="H177" i="125"/>
  <c r="I177" i="125"/>
  <c r="J177" i="125"/>
  <c r="C178" i="125"/>
  <c r="D178" i="125"/>
  <c r="E178" i="125"/>
  <c r="F178" i="125"/>
  <c r="H178" i="125"/>
  <c r="I178" i="125"/>
  <c r="J178" i="125"/>
  <c r="C179" i="125"/>
  <c r="D179" i="125"/>
  <c r="E179" i="125"/>
  <c r="F179" i="125"/>
  <c r="H179" i="125"/>
  <c r="I179" i="125"/>
  <c r="J179" i="125"/>
  <c r="C180" i="125"/>
  <c r="D180" i="125"/>
  <c r="E180" i="125"/>
  <c r="F180" i="125"/>
  <c r="H180" i="125"/>
  <c r="I180" i="125"/>
  <c r="J180" i="125"/>
  <c r="C181" i="125"/>
  <c r="D181" i="125"/>
  <c r="E181" i="125"/>
  <c r="F181" i="125"/>
  <c r="H181" i="125"/>
  <c r="I181" i="125"/>
  <c r="J181" i="125"/>
  <c r="C182" i="125"/>
  <c r="D182" i="125"/>
  <c r="E182" i="125"/>
  <c r="F182" i="125"/>
  <c r="H182" i="125"/>
  <c r="I182" i="125"/>
  <c r="J182" i="125"/>
  <c r="C183" i="125"/>
  <c r="D183" i="125"/>
  <c r="E183" i="125"/>
  <c r="F183" i="125"/>
  <c r="H183" i="125"/>
  <c r="I183" i="125"/>
  <c r="J183" i="125"/>
  <c r="C184" i="125"/>
  <c r="D184" i="125"/>
  <c r="E184" i="125"/>
  <c r="F184" i="125"/>
  <c r="H184" i="125"/>
  <c r="I184" i="125"/>
  <c r="J184" i="125"/>
  <c r="C185" i="125"/>
  <c r="D185" i="125"/>
  <c r="E185" i="125"/>
  <c r="F185" i="125"/>
  <c r="H185" i="125"/>
  <c r="I185" i="125"/>
  <c r="J185" i="125"/>
  <c r="C186" i="125"/>
  <c r="D186" i="125"/>
  <c r="E186" i="125"/>
  <c r="F186" i="125"/>
  <c r="H186" i="125"/>
  <c r="I186" i="125"/>
  <c r="J186" i="125"/>
  <c r="C187" i="125"/>
  <c r="D187" i="125"/>
  <c r="E187" i="125"/>
  <c r="F187" i="125"/>
  <c r="H187" i="125"/>
  <c r="I187" i="125"/>
  <c r="J187" i="125"/>
  <c r="C188" i="125"/>
  <c r="D188" i="125"/>
  <c r="E188" i="125"/>
  <c r="F188" i="125"/>
  <c r="H188" i="125"/>
  <c r="I188" i="125"/>
  <c r="J188" i="125"/>
  <c r="C189" i="125"/>
  <c r="D189" i="125"/>
  <c r="E189" i="125"/>
  <c r="F189" i="125"/>
  <c r="H189" i="125"/>
  <c r="I189" i="125"/>
  <c r="J189" i="125"/>
  <c r="C190" i="125"/>
  <c r="D190" i="125"/>
  <c r="E190" i="125"/>
  <c r="F190" i="125"/>
  <c r="H190" i="125"/>
  <c r="I190" i="125"/>
  <c r="J190" i="125"/>
  <c r="C191" i="125"/>
  <c r="D191" i="125"/>
  <c r="E191" i="125"/>
  <c r="F191" i="125"/>
  <c r="H191" i="125"/>
  <c r="I191" i="125"/>
  <c r="J191" i="125"/>
  <c r="C192" i="125"/>
  <c r="D192" i="125"/>
  <c r="E192" i="125"/>
  <c r="F192" i="125"/>
  <c r="H192" i="125"/>
  <c r="I192" i="125"/>
  <c r="J192" i="125"/>
  <c r="C193" i="125"/>
  <c r="D193" i="125"/>
  <c r="E193" i="125"/>
  <c r="F193" i="125"/>
  <c r="H193" i="125"/>
  <c r="I193" i="125"/>
  <c r="J193" i="125"/>
  <c r="C194" i="125"/>
  <c r="D194" i="125"/>
  <c r="E194" i="125"/>
  <c r="F194" i="125"/>
  <c r="H194" i="125"/>
  <c r="I194" i="125"/>
  <c r="J194" i="125"/>
  <c r="C195" i="125"/>
  <c r="D195" i="125"/>
  <c r="E195" i="125"/>
  <c r="F195" i="125"/>
  <c r="H195" i="125"/>
  <c r="I195" i="125"/>
  <c r="J195" i="125"/>
  <c r="C196" i="125"/>
  <c r="D196" i="125"/>
  <c r="E196" i="125"/>
  <c r="F196" i="125"/>
  <c r="H196" i="125"/>
  <c r="I196" i="125"/>
  <c r="J196" i="125"/>
  <c r="C197" i="125"/>
  <c r="D197" i="125"/>
  <c r="E197" i="125"/>
  <c r="F197" i="125"/>
  <c r="H197" i="125"/>
  <c r="I197" i="125"/>
  <c r="J197" i="125"/>
  <c r="C198" i="125"/>
  <c r="D198" i="125"/>
  <c r="E198" i="125"/>
  <c r="F198" i="125"/>
  <c r="H198" i="125"/>
  <c r="I198" i="125"/>
  <c r="J198" i="125"/>
  <c r="C199" i="125"/>
  <c r="D199" i="125"/>
  <c r="E199" i="125"/>
  <c r="F199" i="125"/>
  <c r="H199" i="125"/>
  <c r="I199" i="125"/>
  <c r="J199" i="125"/>
  <c r="C200" i="125"/>
  <c r="D200" i="125"/>
  <c r="E200" i="125"/>
  <c r="F200" i="125"/>
  <c r="H200" i="125"/>
  <c r="I200" i="125"/>
  <c r="J200" i="125"/>
  <c r="C201" i="125"/>
  <c r="D201" i="125"/>
  <c r="E201" i="125"/>
  <c r="F201" i="125"/>
  <c r="H201" i="125"/>
  <c r="I201" i="125"/>
  <c r="J201" i="125"/>
  <c r="C202" i="125"/>
  <c r="D202" i="125"/>
  <c r="E202" i="125"/>
  <c r="F202" i="125"/>
  <c r="H202" i="125"/>
  <c r="I202" i="125"/>
  <c r="J202" i="125"/>
  <c r="C203" i="125"/>
  <c r="D203" i="125"/>
  <c r="E203" i="125"/>
  <c r="F203" i="125"/>
  <c r="H203" i="125"/>
  <c r="I203" i="125"/>
  <c r="J203" i="125"/>
  <c r="C204" i="125"/>
  <c r="D204" i="125"/>
  <c r="E204" i="125"/>
  <c r="F204" i="125"/>
  <c r="H204" i="125"/>
  <c r="I204" i="125"/>
  <c r="J204" i="125"/>
  <c r="C205" i="125"/>
  <c r="D205" i="125"/>
  <c r="E205" i="125"/>
  <c r="F205" i="125"/>
  <c r="H205" i="125"/>
  <c r="I205" i="125"/>
  <c r="J205" i="125"/>
  <c r="C206" i="125"/>
  <c r="D206" i="125"/>
  <c r="E206" i="125"/>
  <c r="F206" i="125"/>
  <c r="H206" i="125"/>
  <c r="I206" i="125"/>
  <c r="J206" i="125"/>
  <c r="C207" i="125"/>
  <c r="D207" i="125"/>
  <c r="E207" i="125"/>
  <c r="F207" i="125"/>
  <c r="H207" i="125"/>
  <c r="I207" i="125"/>
  <c r="J207" i="125"/>
  <c r="C208" i="125"/>
  <c r="D208" i="125"/>
  <c r="E208" i="125"/>
  <c r="F208" i="125"/>
  <c r="H208" i="125"/>
  <c r="I208" i="125"/>
  <c r="J208" i="125"/>
  <c r="C209" i="125"/>
  <c r="D209" i="125"/>
  <c r="E209" i="125"/>
  <c r="F209" i="125"/>
  <c r="H209" i="125"/>
  <c r="I209" i="125"/>
  <c r="J209" i="125"/>
  <c r="C210" i="125"/>
  <c r="D210" i="125"/>
  <c r="E210" i="125"/>
  <c r="F210" i="125"/>
  <c r="H210" i="125"/>
  <c r="I210" i="125"/>
  <c r="J210" i="125"/>
  <c r="C211" i="125"/>
  <c r="D211" i="125"/>
  <c r="E211" i="125"/>
  <c r="F211" i="125"/>
  <c r="H211" i="125"/>
  <c r="I211" i="125"/>
  <c r="J211" i="125"/>
  <c r="C212" i="125"/>
  <c r="D212" i="125"/>
  <c r="E212" i="125"/>
  <c r="F212" i="125"/>
  <c r="H212" i="125"/>
  <c r="I212" i="125"/>
  <c r="J212" i="125"/>
  <c r="C213" i="125"/>
  <c r="D213" i="125"/>
  <c r="E213" i="125"/>
  <c r="F213" i="125"/>
  <c r="H213" i="125"/>
  <c r="I213" i="125"/>
  <c r="J213" i="125"/>
  <c r="C214" i="125"/>
  <c r="D214" i="125"/>
  <c r="E214" i="125"/>
  <c r="F214" i="125"/>
  <c r="H214" i="125"/>
  <c r="I214" i="125"/>
  <c r="J214" i="125"/>
  <c r="C215" i="125"/>
  <c r="D215" i="125"/>
  <c r="E215" i="125"/>
  <c r="F215" i="125"/>
  <c r="H215" i="125"/>
  <c r="I215" i="125"/>
  <c r="J215" i="125"/>
  <c r="C216" i="125"/>
  <c r="D216" i="125"/>
  <c r="E216" i="125"/>
  <c r="F216" i="125"/>
  <c r="H216" i="125"/>
  <c r="I216" i="125"/>
  <c r="J216" i="125"/>
  <c r="C217" i="125"/>
  <c r="D217" i="125"/>
  <c r="E217" i="125"/>
  <c r="F217" i="125"/>
  <c r="H217" i="125"/>
  <c r="I217" i="125"/>
  <c r="J217" i="125"/>
  <c r="C218" i="125"/>
  <c r="D218" i="125"/>
  <c r="E218" i="125"/>
  <c r="F218" i="125"/>
  <c r="H218" i="125"/>
  <c r="I218" i="125"/>
  <c r="J218" i="125"/>
  <c r="C219" i="125"/>
  <c r="D219" i="125"/>
  <c r="E219" i="125"/>
  <c r="F219" i="125"/>
  <c r="H219" i="125"/>
  <c r="I219" i="125"/>
  <c r="J219" i="125"/>
  <c r="C220" i="125"/>
  <c r="D220" i="125"/>
  <c r="E220" i="125"/>
  <c r="F220" i="125"/>
  <c r="H220" i="125"/>
  <c r="I220" i="125"/>
  <c r="J220" i="125"/>
  <c r="C221" i="125"/>
  <c r="D221" i="125"/>
  <c r="E221" i="125"/>
  <c r="F221" i="125"/>
  <c r="H221" i="125"/>
  <c r="I221" i="125"/>
  <c r="J221" i="125"/>
  <c r="C222" i="125"/>
  <c r="D222" i="125"/>
  <c r="E222" i="125"/>
  <c r="F222" i="125"/>
  <c r="H222" i="125"/>
  <c r="I222" i="125"/>
  <c r="J222" i="125"/>
  <c r="C223" i="125"/>
  <c r="D223" i="125"/>
  <c r="E223" i="125"/>
  <c r="F223" i="125"/>
  <c r="H223" i="125"/>
  <c r="I223" i="125"/>
  <c r="J223" i="125"/>
  <c r="C224" i="125"/>
  <c r="D224" i="125"/>
  <c r="E224" i="125"/>
  <c r="F224" i="125"/>
  <c r="H224" i="125"/>
  <c r="I224" i="125"/>
  <c r="J224" i="125"/>
  <c r="C225" i="125"/>
  <c r="D225" i="125"/>
  <c r="E225" i="125"/>
  <c r="F225" i="125"/>
  <c r="H225" i="125"/>
  <c r="I225" i="125"/>
  <c r="J225" i="125"/>
  <c r="C226" i="125"/>
  <c r="D226" i="125"/>
  <c r="E226" i="125"/>
  <c r="F226" i="125"/>
  <c r="H226" i="125"/>
  <c r="I226" i="125"/>
  <c r="J226" i="125"/>
  <c r="C227" i="125"/>
  <c r="D227" i="125"/>
  <c r="E227" i="125"/>
  <c r="F227" i="125"/>
  <c r="H227" i="125"/>
  <c r="I227" i="125"/>
  <c r="J227" i="125"/>
  <c r="C228" i="125"/>
  <c r="D228" i="125"/>
  <c r="E228" i="125"/>
  <c r="F228" i="125"/>
  <c r="H228" i="125"/>
  <c r="I228" i="125"/>
  <c r="J228" i="125"/>
  <c r="C229" i="125"/>
  <c r="D229" i="125"/>
  <c r="E229" i="125"/>
  <c r="F229" i="125"/>
  <c r="H229" i="125"/>
  <c r="I229" i="125"/>
  <c r="J229" i="125"/>
  <c r="C230" i="125"/>
  <c r="D230" i="125"/>
  <c r="E230" i="125"/>
  <c r="F230" i="125"/>
  <c r="H230" i="125"/>
  <c r="I230" i="125"/>
  <c r="J230" i="125"/>
  <c r="C231" i="125"/>
  <c r="D231" i="125"/>
  <c r="E231" i="125"/>
  <c r="F231" i="125"/>
  <c r="H231" i="125"/>
  <c r="I231" i="125"/>
  <c r="J231" i="125"/>
  <c r="C232" i="125"/>
  <c r="D232" i="125"/>
  <c r="E232" i="125"/>
  <c r="F232" i="125"/>
  <c r="H232" i="125"/>
  <c r="I232" i="125"/>
  <c r="J232" i="125"/>
  <c r="C233" i="125"/>
  <c r="D233" i="125"/>
  <c r="E233" i="125"/>
  <c r="F233" i="125"/>
  <c r="H233" i="125"/>
  <c r="I233" i="125"/>
  <c r="J233" i="125"/>
  <c r="C234" i="125"/>
  <c r="D234" i="125"/>
  <c r="E234" i="125"/>
  <c r="F234" i="125"/>
  <c r="H234" i="125"/>
  <c r="I234" i="125"/>
  <c r="J234" i="125"/>
  <c r="C235" i="125"/>
  <c r="D235" i="125"/>
  <c r="E235" i="125"/>
  <c r="F235" i="125"/>
  <c r="H235" i="125"/>
  <c r="I235" i="125"/>
  <c r="J235" i="125"/>
  <c r="C236" i="125"/>
  <c r="D236" i="125"/>
  <c r="E236" i="125"/>
  <c r="F236" i="125"/>
  <c r="H236" i="125"/>
  <c r="I236" i="125"/>
  <c r="J236" i="125"/>
  <c r="C237" i="125"/>
  <c r="D237" i="125"/>
  <c r="E237" i="125"/>
  <c r="F237" i="125"/>
  <c r="H237" i="125"/>
  <c r="I237" i="125"/>
  <c r="J237" i="125"/>
  <c r="C238" i="125"/>
  <c r="D238" i="125"/>
  <c r="E238" i="125"/>
  <c r="F238" i="125"/>
  <c r="H238" i="125"/>
  <c r="I238" i="125"/>
  <c r="J238" i="125"/>
  <c r="C239" i="125"/>
  <c r="D239" i="125"/>
  <c r="E239" i="125"/>
  <c r="F239" i="125"/>
  <c r="H239" i="125"/>
  <c r="I239" i="125"/>
  <c r="J239" i="125"/>
  <c r="C240" i="125"/>
  <c r="D240" i="125"/>
  <c r="E240" i="125"/>
  <c r="F240" i="125"/>
  <c r="H240" i="125"/>
  <c r="I240" i="125"/>
  <c r="J240" i="125"/>
  <c r="C241" i="125"/>
  <c r="D241" i="125"/>
  <c r="E241" i="125"/>
  <c r="F241" i="125"/>
  <c r="H241" i="125"/>
  <c r="I241" i="125"/>
  <c r="J241" i="125"/>
  <c r="C242" i="125"/>
  <c r="D242" i="125"/>
  <c r="E242" i="125"/>
  <c r="F242" i="125"/>
  <c r="H242" i="125"/>
  <c r="I242" i="125"/>
  <c r="J242" i="125"/>
  <c r="C243" i="125"/>
  <c r="D243" i="125"/>
  <c r="E243" i="125"/>
  <c r="F243" i="125"/>
  <c r="H243" i="125"/>
  <c r="I243" i="125"/>
  <c r="J243" i="125"/>
  <c r="C244" i="125"/>
  <c r="D244" i="125"/>
  <c r="E244" i="125"/>
  <c r="F244" i="125"/>
  <c r="H244" i="125"/>
  <c r="I244" i="125"/>
  <c r="J244" i="125"/>
  <c r="C245" i="125"/>
  <c r="D245" i="125"/>
  <c r="E245" i="125"/>
  <c r="F245" i="125"/>
  <c r="H245" i="125"/>
  <c r="I245" i="125"/>
  <c r="J245" i="125"/>
  <c r="C246" i="125"/>
  <c r="D246" i="125"/>
  <c r="E246" i="125"/>
  <c r="F246" i="125"/>
  <c r="H246" i="125"/>
  <c r="I246" i="125"/>
  <c r="J246" i="125"/>
  <c r="C247" i="125"/>
  <c r="D247" i="125"/>
  <c r="E247" i="125"/>
  <c r="F247" i="125"/>
  <c r="H247" i="125"/>
  <c r="I247" i="125"/>
  <c r="J247" i="125"/>
  <c r="C248" i="125"/>
  <c r="D248" i="125"/>
  <c r="E248" i="125"/>
  <c r="F248" i="125"/>
  <c r="H248" i="125"/>
  <c r="I248" i="125"/>
  <c r="J248" i="125"/>
  <c r="C249" i="125"/>
  <c r="D249" i="125"/>
  <c r="E249" i="125"/>
  <c r="F249" i="125"/>
  <c r="H249" i="125"/>
  <c r="I249" i="125"/>
  <c r="J249" i="125"/>
  <c r="C250" i="125"/>
  <c r="D250" i="125"/>
  <c r="E250" i="125"/>
  <c r="F250" i="125"/>
  <c r="H250" i="125"/>
  <c r="I250" i="125"/>
  <c r="J250" i="125"/>
  <c r="C251" i="125"/>
  <c r="D251" i="125"/>
  <c r="E251" i="125"/>
  <c r="F251" i="125"/>
  <c r="H251" i="125"/>
  <c r="I251" i="125"/>
  <c r="J251" i="125"/>
  <c r="C252" i="125"/>
  <c r="D252" i="125"/>
  <c r="E252" i="125"/>
  <c r="F252" i="125"/>
  <c r="H252" i="125"/>
  <c r="I252" i="125"/>
  <c r="J252" i="125"/>
  <c r="C253" i="125"/>
  <c r="D253" i="125"/>
  <c r="E253" i="125"/>
  <c r="F253" i="125"/>
  <c r="H253" i="125"/>
  <c r="I253" i="125"/>
  <c r="J253" i="125"/>
  <c r="C254" i="125"/>
  <c r="D254" i="125"/>
  <c r="E254" i="125"/>
  <c r="F254" i="125"/>
  <c r="H254" i="125"/>
  <c r="I254" i="125"/>
  <c r="J254" i="125"/>
  <c r="C255" i="125"/>
  <c r="D255" i="125"/>
  <c r="E255" i="125"/>
  <c r="F255" i="125"/>
  <c r="H255" i="125"/>
  <c r="I255" i="125"/>
  <c r="J255" i="125"/>
  <c r="C256" i="125"/>
  <c r="D256" i="125"/>
  <c r="E256" i="125"/>
  <c r="F256" i="125"/>
  <c r="H256" i="125"/>
  <c r="I256" i="125"/>
  <c r="J256" i="125"/>
  <c r="C257" i="125"/>
  <c r="D257" i="125"/>
  <c r="E257" i="125"/>
  <c r="F257" i="125"/>
  <c r="H257" i="125"/>
  <c r="I257" i="125"/>
  <c r="J257" i="125"/>
  <c r="C258" i="125"/>
  <c r="D258" i="125"/>
  <c r="E258" i="125"/>
  <c r="F258" i="125"/>
  <c r="H258" i="125"/>
  <c r="I258" i="125"/>
  <c r="J258" i="125"/>
  <c r="C259" i="125"/>
  <c r="D259" i="125"/>
  <c r="E259" i="125"/>
  <c r="F259" i="125"/>
  <c r="H259" i="125"/>
  <c r="I259" i="125"/>
  <c r="J259" i="125"/>
  <c r="C260" i="125"/>
  <c r="D260" i="125"/>
  <c r="E260" i="125"/>
  <c r="F260" i="125"/>
  <c r="H260" i="125"/>
  <c r="I260" i="125"/>
  <c r="J260" i="125"/>
  <c r="C261" i="125"/>
  <c r="D261" i="125"/>
  <c r="E261" i="125"/>
  <c r="F261" i="125"/>
  <c r="H261" i="125"/>
  <c r="I261" i="125"/>
  <c r="J261" i="125"/>
  <c r="C262" i="125"/>
  <c r="D262" i="125"/>
  <c r="E262" i="125"/>
  <c r="F262" i="125"/>
  <c r="H262" i="125"/>
  <c r="I262" i="125"/>
  <c r="J262" i="125"/>
  <c r="C263" i="125"/>
  <c r="D263" i="125"/>
  <c r="E263" i="125"/>
  <c r="F263" i="125"/>
  <c r="H263" i="125"/>
  <c r="I263" i="125"/>
  <c r="J263" i="125"/>
  <c r="C264" i="125"/>
  <c r="D264" i="125"/>
  <c r="E264" i="125"/>
  <c r="F264" i="125"/>
  <c r="H264" i="125"/>
  <c r="I264" i="125"/>
  <c r="J264" i="125"/>
  <c r="C265" i="125"/>
  <c r="D265" i="125"/>
  <c r="E265" i="125"/>
  <c r="F265" i="125"/>
  <c r="H265" i="125"/>
  <c r="I265" i="125"/>
  <c r="J265" i="125"/>
  <c r="C266" i="125"/>
  <c r="D266" i="125"/>
  <c r="E266" i="125"/>
  <c r="F266" i="125"/>
  <c r="H266" i="125"/>
  <c r="I266" i="125"/>
  <c r="J266" i="125"/>
  <c r="C267" i="125"/>
  <c r="D267" i="125"/>
  <c r="E267" i="125"/>
  <c r="F267" i="125"/>
  <c r="H267" i="125"/>
  <c r="I267" i="125"/>
  <c r="J267" i="125"/>
  <c r="C268" i="125"/>
  <c r="D268" i="125"/>
  <c r="E268" i="125"/>
  <c r="F268" i="125"/>
  <c r="H268" i="125"/>
  <c r="I268" i="125"/>
  <c r="J268" i="125"/>
  <c r="C269" i="125"/>
  <c r="D269" i="125"/>
  <c r="E269" i="125"/>
  <c r="F269" i="125"/>
  <c r="H269" i="125"/>
  <c r="I269" i="125"/>
  <c r="J269" i="125"/>
  <c r="C270" i="125"/>
  <c r="D270" i="125"/>
  <c r="E270" i="125"/>
  <c r="F270" i="125"/>
  <c r="H270" i="125"/>
  <c r="I270" i="125"/>
  <c r="J270" i="125"/>
  <c r="C271" i="125"/>
  <c r="D271" i="125"/>
  <c r="E271" i="125"/>
  <c r="F271" i="125"/>
  <c r="H271" i="125"/>
  <c r="I271" i="125"/>
  <c r="J271" i="125"/>
  <c r="C272" i="125"/>
  <c r="D272" i="125"/>
  <c r="E272" i="125"/>
  <c r="F272" i="125"/>
  <c r="H272" i="125"/>
  <c r="I272" i="125"/>
  <c r="J272" i="125"/>
  <c r="C273" i="125"/>
  <c r="D273" i="125"/>
  <c r="E273" i="125"/>
  <c r="F273" i="125"/>
  <c r="H273" i="125"/>
  <c r="I273" i="125"/>
  <c r="J273" i="125"/>
  <c r="C274" i="125"/>
  <c r="D274" i="125"/>
  <c r="E274" i="125"/>
  <c r="F274" i="125"/>
  <c r="H274" i="125"/>
  <c r="I274" i="125"/>
  <c r="J274" i="125"/>
  <c r="C275" i="125"/>
  <c r="D275" i="125"/>
  <c r="E275" i="125"/>
  <c r="F275" i="125"/>
  <c r="H275" i="125"/>
  <c r="I275" i="125"/>
  <c r="J275" i="125"/>
  <c r="C276" i="125"/>
  <c r="D276" i="125"/>
  <c r="E276" i="125"/>
  <c r="F276" i="125"/>
  <c r="H276" i="125"/>
  <c r="I276" i="125"/>
  <c r="J276" i="125"/>
  <c r="C277" i="125"/>
  <c r="D277" i="125"/>
  <c r="E277" i="125"/>
  <c r="F277" i="125"/>
  <c r="H277" i="125"/>
  <c r="I277" i="125"/>
  <c r="J277" i="125"/>
  <c r="C278" i="125"/>
  <c r="D278" i="125"/>
  <c r="E278" i="125"/>
  <c r="F278" i="125"/>
  <c r="H278" i="125"/>
  <c r="I278" i="125"/>
  <c r="J278" i="125"/>
  <c r="C279" i="125"/>
  <c r="D279" i="125"/>
  <c r="E279" i="125"/>
  <c r="F279" i="125"/>
  <c r="H279" i="125"/>
  <c r="I279" i="125"/>
  <c r="J279" i="125"/>
  <c r="C280" i="125"/>
  <c r="D280" i="125"/>
  <c r="E280" i="125"/>
  <c r="F280" i="125"/>
  <c r="H280" i="125"/>
  <c r="I280" i="125"/>
  <c r="J280" i="125"/>
  <c r="C281" i="125"/>
  <c r="D281" i="125"/>
  <c r="E281" i="125"/>
  <c r="F281" i="125"/>
  <c r="H281" i="125"/>
  <c r="I281" i="125"/>
  <c r="J281" i="125"/>
  <c r="C282" i="125"/>
  <c r="D282" i="125"/>
  <c r="E282" i="125"/>
  <c r="F282" i="125"/>
  <c r="H282" i="125"/>
  <c r="I282" i="125"/>
  <c r="J282" i="125"/>
  <c r="C283" i="125"/>
  <c r="D283" i="125"/>
  <c r="E283" i="125"/>
  <c r="F283" i="125"/>
  <c r="H283" i="125"/>
  <c r="I283" i="125"/>
  <c r="J283" i="125"/>
  <c r="C284" i="125"/>
  <c r="D284" i="125"/>
  <c r="E284" i="125"/>
  <c r="F284" i="125"/>
  <c r="H284" i="125"/>
  <c r="I284" i="125"/>
  <c r="J284" i="125"/>
  <c r="C285" i="125"/>
  <c r="D285" i="125"/>
  <c r="E285" i="125"/>
  <c r="F285" i="125"/>
  <c r="H285" i="125"/>
  <c r="I285" i="125"/>
  <c r="J285" i="125"/>
  <c r="C286" i="125"/>
  <c r="D286" i="125"/>
  <c r="E286" i="125"/>
  <c r="F286" i="125"/>
  <c r="H286" i="125"/>
  <c r="I286" i="125"/>
  <c r="J286" i="125"/>
  <c r="C287" i="125"/>
  <c r="D287" i="125"/>
  <c r="E287" i="125"/>
  <c r="F287" i="125"/>
  <c r="H287" i="125"/>
  <c r="I287" i="125"/>
  <c r="J287" i="125"/>
  <c r="C288" i="125"/>
  <c r="D288" i="125"/>
  <c r="E288" i="125"/>
  <c r="F288" i="125"/>
  <c r="H288" i="125"/>
  <c r="I288" i="125"/>
  <c r="J288" i="125"/>
  <c r="C289" i="125"/>
  <c r="D289" i="125"/>
  <c r="E289" i="125"/>
  <c r="F289" i="125"/>
  <c r="H289" i="125"/>
  <c r="I289" i="125"/>
  <c r="J289" i="125"/>
  <c r="C290" i="125"/>
  <c r="D290" i="125"/>
  <c r="E290" i="125"/>
  <c r="F290" i="125"/>
  <c r="H290" i="125"/>
  <c r="I290" i="125"/>
  <c r="J290" i="125"/>
  <c r="C291" i="125"/>
  <c r="D291" i="125"/>
  <c r="E291" i="125"/>
  <c r="F291" i="125"/>
  <c r="H291" i="125"/>
  <c r="I291" i="125"/>
  <c r="J291" i="125"/>
  <c r="C292" i="125"/>
  <c r="D292" i="125"/>
  <c r="E292" i="125"/>
  <c r="F292" i="125"/>
  <c r="H292" i="125"/>
  <c r="I292" i="125"/>
  <c r="J292" i="125"/>
  <c r="C293" i="125"/>
  <c r="D293" i="125"/>
  <c r="E293" i="125"/>
  <c r="F293" i="125"/>
  <c r="H293" i="125"/>
  <c r="I293" i="125"/>
  <c r="J293" i="125"/>
  <c r="C294" i="125"/>
  <c r="D294" i="125"/>
  <c r="E294" i="125"/>
  <c r="F294" i="125"/>
  <c r="H294" i="125"/>
  <c r="I294" i="125"/>
  <c r="J294" i="125"/>
  <c r="C295" i="125"/>
  <c r="D295" i="125"/>
  <c r="E295" i="125"/>
  <c r="F295" i="125"/>
  <c r="H295" i="125"/>
  <c r="I295" i="125"/>
  <c r="J295" i="125"/>
  <c r="C296" i="125"/>
  <c r="D296" i="125"/>
  <c r="E296" i="125"/>
  <c r="F296" i="125"/>
  <c r="H296" i="125"/>
  <c r="I296" i="125"/>
  <c r="J296" i="125"/>
  <c r="C297" i="125"/>
  <c r="D297" i="125"/>
  <c r="E297" i="125"/>
  <c r="F297" i="125"/>
  <c r="H297" i="125"/>
  <c r="I297" i="125"/>
  <c r="J297" i="125"/>
  <c r="C298" i="125"/>
  <c r="D298" i="125"/>
  <c r="E298" i="125"/>
  <c r="F298" i="125"/>
  <c r="H298" i="125"/>
  <c r="I298" i="125"/>
  <c r="J298" i="125"/>
  <c r="C299" i="125"/>
  <c r="D299" i="125"/>
  <c r="E299" i="125"/>
  <c r="F299" i="125"/>
  <c r="H299" i="125"/>
  <c r="I299" i="125"/>
  <c r="J299" i="125"/>
  <c r="C300" i="125"/>
  <c r="D300" i="125"/>
  <c r="E300" i="125"/>
  <c r="F300" i="125"/>
  <c r="H300" i="125"/>
  <c r="I300" i="125"/>
  <c r="J300" i="125"/>
  <c r="C301" i="125"/>
  <c r="D301" i="125"/>
  <c r="E301" i="125"/>
  <c r="F301" i="125"/>
  <c r="H301" i="125"/>
  <c r="I301" i="125"/>
  <c r="J301" i="125"/>
  <c r="C302" i="125"/>
  <c r="D302" i="125"/>
  <c r="E302" i="125"/>
  <c r="F302" i="125"/>
  <c r="H302" i="125"/>
  <c r="I302" i="125"/>
  <c r="J302" i="125"/>
  <c r="C303" i="125"/>
  <c r="D303" i="125"/>
  <c r="E303" i="125"/>
  <c r="F303" i="125"/>
  <c r="H303" i="125"/>
  <c r="I303" i="125"/>
  <c r="J303" i="125"/>
  <c r="C304" i="125"/>
  <c r="D304" i="125"/>
  <c r="E304" i="125"/>
  <c r="F304" i="125"/>
  <c r="H304" i="125"/>
  <c r="I304" i="125"/>
  <c r="J304" i="125"/>
  <c r="C305" i="125"/>
  <c r="D305" i="125"/>
  <c r="E305" i="125"/>
  <c r="F305" i="125"/>
  <c r="H305" i="125"/>
  <c r="I305" i="125"/>
  <c r="J305" i="125"/>
  <c r="C306" i="125"/>
  <c r="D306" i="125"/>
  <c r="E306" i="125"/>
  <c r="F306" i="125"/>
  <c r="H306" i="125"/>
  <c r="I306" i="125"/>
  <c r="J306" i="125"/>
  <c r="C307" i="125"/>
  <c r="D307" i="125"/>
  <c r="E307" i="125"/>
  <c r="F307" i="125"/>
  <c r="H307" i="125"/>
  <c r="I307" i="125"/>
  <c r="J307" i="125"/>
  <c r="C308" i="125"/>
  <c r="D308" i="125"/>
  <c r="E308" i="125"/>
  <c r="F308" i="125"/>
  <c r="H308" i="125"/>
  <c r="I308" i="125"/>
  <c r="J308" i="125"/>
  <c r="C309" i="125"/>
  <c r="D309" i="125"/>
  <c r="E309" i="125"/>
  <c r="F309" i="125"/>
  <c r="H309" i="125"/>
  <c r="I309" i="125"/>
  <c r="J309" i="125"/>
  <c r="C310" i="125"/>
  <c r="D310" i="125"/>
  <c r="E310" i="125"/>
  <c r="F310" i="125"/>
  <c r="H310" i="125"/>
  <c r="I310" i="125"/>
  <c r="J310" i="125"/>
  <c r="C311" i="125"/>
  <c r="D311" i="125"/>
  <c r="E311" i="125"/>
  <c r="F311" i="125"/>
  <c r="H311" i="125"/>
  <c r="I311" i="125"/>
  <c r="J311" i="125"/>
  <c r="C312" i="125"/>
  <c r="D312" i="125"/>
  <c r="E312" i="125"/>
  <c r="F312" i="125"/>
  <c r="H312" i="125"/>
  <c r="I312" i="125"/>
  <c r="J312" i="125"/>
  <c r="C313" i="125"/>
  <c r="D313" i="125"/>
  <c r="E313" i="125"/>
  <c r="F313" i="125"/>
  <c r="H313" i="125"/>
  <c r="I313" i="125"/>
  <c r="J313" i="125"/>
  <c r="C314" i="125"/>
  <c r="D314" i="125"/>
  <c r="E314" i="125"/>
  <c r="F314" i="125"/>
  <c r="H314" i="125"/>
  <c r="I314" i="125"/>
  <c r="J314" i="125"/>
  <c r="C315" i="125"/>
  <c r="D315" i="125"/>
  <c r="E315" i="125"/>
  <c r="F315" i="125"/>
  <c r="H315" i="125"/>
  <c r="I315" i="125"/>
  <c r="J315" i="125"/>
  <c r="C316" i="125"/>
  <c r="D316" i="125"/>
  <c r="E316" i="125"/>
  <c r="F316" i="125"/>
  <c r="H316" i="125"/>
  <c r="I316" i="125"/>
  <c r="J316" i="125"/>
  <c r="C317" i="125"/>
  <c r="D317" i="125"/>
  <c r="E317" i="125"/>
  <c r="F317" i="125"/>
  <c r="H317" i="125"/>
  <c r="I317" i="125"/>
  <c r="J317" i="125"/>
  <c r="C318" i="125"/>
  <c r="D318" i="125"/>
  <c r="E318" i="125"/>
  <c r="F318" i="125"/>
  <c r="H318" i="125"/>
  <c r="I318" i="125"/>
  <c r="J318" i="125"/>
  <c r="C319" i="125"/>
  <c r="D319" i="125"/>
  <c r="E319" i="125"/>
  <c r="F319" i="125"/>
  <c r="H319" i="125"/>
  <c r="I319" i="125"/>
  <c r="J319" i="125"/>
  <c r="C320" i="125"/>
  <c r="D320" i="125"/>
  <c r="E320" i="125"/>
  <c r="F320" i="125"/>
  <c r="H320" i="125"/>
  <c r="I320" i="125"/>
  <c r="J320" i="125"/>
  <c r="C321" i="125"/>
  <c r="D321" i="125"/>
  <c r="E321" i="125"/>
  <c r="F321" i="125"/>
  <c r="H321" i="125"/>
  <c r="I321" i="125"/>
  <c r="J321" i="125"/>
  <c r="C322" i="125"/>
  <c r="D322" i="125"/>
  <c r="E322" i="125"/>
  <c r="F322" i="125"/>
  <c r="H322" i="125"/>
  <c r="I322" i="125"/>
  <c r="J322" i="125"/>
  <c r="C323" i="125"/>
  <c r="D323" i="125"/>
  <c r="E323" i="125"/>
  <c r="F323" i="125"/>
  <c r="H323" i="125"/>
  <c r="I323" i="125"/>
  <c r="J323" i="125"/>
  <c r="C324" i="125"/>
  <c r="D324" i="125"/>
  <c r="E324" i="125"/>
  <c r="F324" i="125"/>
  <c r="H324" i="125"/>
  <c r="I324" i="125"/>
  <c r="J324" i="125"/>
  <c r="C325" i="125"/>
  <c r="D325" i="125"/>
  <c r="E325" i="125"/>
  <c r="F325" i="125"/>
  <c r="H325" i="125"/>
  <c r="I325" i="125"/>
  <c r="J325" i="125"/>
  <c r="C326" i="125"/>
  <c r="D326" i="125"/>
  <c r="E326" i="125"/>
  <c r="F326" i="125"/>
  <c r="H326" i="125"/>
  <c r="I326" i="125"/>
  <c r="J326" i="125"/>
  <c r="C327" i="125"/>
  <c r="D327" i="125"/>
  <c r="E327" i="125"/>
  <c r="F327" i="125"/>
  <c r="H327" i="125"/>
  <c r="I327" i="125"/>
  <c r="J327" i="125"/>
  <c r="C328" i="125"/>
  <c r="D328" i="125"/>
  <c r="E328" i="125"/>
  <c r="F328" i="125"/>
  <c r="H328" i="125"/>
  <c r="I328" i="125"/>
  <c r="J328" i="125"/>
  <c r="C329" i="125"/>
  <c r="D329" i="125"/>
  <c r="E329" i="125"/>
  <c r="F329" i="125"/>
  <c r="H329" i="125"/>
  <c r="I329" i="125"/>
  <c r="J329" i="125"/>
  <c r="C330" i="125"/>
  <c r="D330" i="125"/>
  <c r="E330" i="125"/>
  <c r="F330" i="125"/>
  <c r="H330" i="125"/>
  <c r="I330" i="125"/>
  <c r="J330" i="125"/>
  <c r="C331" i="125"/>
  <c r="D331" i="125"/>
  <c r="E331" i="125"/>
  <c r="F331" i="125"/>
  <c r="H331" i="125"/>
  <c r="I331" i="125"/>
  <c r="J331" i="125"/>
  <c r="C332" i="125"/>
  <c r="D332" i="125"/>
  <c r="E332" i="125"/>
  <c r="F332" i="125"/>
  <c r="H332" i="125"/>
  <c r="I332" i="125"/>
  <c r="J332" i="125"/>
  <c r="C333" i="125"/>
  <c r="D333" i="125"/>
  <c r="E333" i="125"/>
  <c r="F333" i="125"/>
  <c r="H333" i="125"/>
  <c r="I333" i="125"/>
  <c r="J333" i="125"/>
  <c r="C334" i="125"/>
  <c r="D334" i="125"/>
  <c r="E334" i="125"/>
  <c r="F334" i="125"/>
  <c r="H334" i="125"/>
  <c r="I334" i="125"/>
  <c r="J334" i="125"/>
  <c r="C335" i="125"/>
  <c r="D335" i="125"/>
  <c r="E335" i="125"/>
  <c r="F335" i="125"/>
  <c r="H335" i="125"/>
  <c r="I335" i="125"/>
  <c r="J335" i="125"/>
  <c r="C336" i="125"/>
  <c r="D336" i="125"/>
  <c r="E336" i="125"/>
  <c r="F336" i="125"/>
  <c r="H336" i="125"/>
  <c r="I336" i="125"/>
  <c r="J336" i="125"/>
  <c r="C337" i="125"/>
  <c r="D337" i="125"/>
  <c r="E337" i="125"/>
  <c r="F337" i="125"/>
  <c r="H337" i="125"/>
  <c r="I337" i="125"/>
  <c r="J337" i="125"/>
  <c r="C338" i="125"/>
  <c r="D338" i="125"/>
  <c r="E338" i="125"/>
  <c r="F338" i="125"/>
  <c r="H338" i="125"/>
  <c r="I338" i="125"/>
  <c r="J338" i="125"/>
  <c r="C339" i="125"/>
  <c r="D339" i="125"/>
  <c r="E339" i="125"/>
  <c r="F339" i="125"/>
  <c r="H339" i="125"/>
  <c r="I339" i="125"/>
  <c r="J339" i="125"/>
  <c r="C340" i="125"/>
  <c r="D340" i="125"/>
  <c r="E340" i="125"/>
  <c r="F340" i="125"/>
  <c r="H340" i="125"/>
  <c r="I340" i="125"/>
  <c r="J340" i="125"/>
  <c r="C341" i="125"/>
  <c r="D341" i="125"/>
  <c r="E341" i="125"/>
  <c r="F341" i="125"/>
  <c r="H341" i="125"/>
  <c r="I341" i="125"/>
  <c r="J341" i="125"/>
  <c r="C342" i="125"/>
  <c r="D342" i="125"/>
  <c r="E342" i="125"/>
  <c r="F342" i="125"/>
  <c r="H342" i="125"/>
  <c r="I342" i="125"/>
  <c r="J342" i="125"/>
  <c r="C343" i="125"/>
  <c r="D343" i="125"/>
  <c r="E343" i="125"/>
  <c r="F343" i="125"/>
  <c r="H343" i="125"/>
  <c r="I343" i="125"/>
  <c r="J343" i="125"/>
  <c r="C344" i="125"/>
  <c r="D344" i="125"/>
  <c r="E344" i="125"/>
  <c r="F344" i="125"/>
  <c r="H344" i="125"/>
  <c r="I344" i="125"/>
  <c r="J344" i="125"/>
  <c r="C345" i="125"/>
  <c r="D345" i="125"/>
  <c r="E345" i="125"/>
  <c r="F345" i="125"/>
  <c r="H345" i="125"/>
  <c r="I345" i="125"/>
  <c r="J345" i="125"/>
  <c r="C346" i="125"/>
  <c r="D346" i="125"/>
  <c r="E346" i="125"/>
  <c r="F346" i="125"/>
  <c r="H346" i="125"/>
  <c r="I346" i="125"/>
  <c r="J346" i="125"/>
  <c r="C347" i="125"/>
  <c r="D347" i="125"/>
  <c r="E347" i="125"/>
  <c r="F347" i="125"/>
  <c r="H347" i="125"/>
  <c r="I347" i="125"/>
  <c r="J347" i="125"/>
  <c r="C348" i="125"/>
  <c r="D348" i="125"/>
  <c r="E348" i="125"/>
  <c r="F348" i="125"/>
  <c r="H348" i="125"/>
  <c r="I348" i="125"/>
  <c r="J348" i="125"/>
  <c r="C349" i="125"/>
  <c r="D349" i="125"/>
  <c r="E349" i="125"/>
  <c r="F349" i="125"/>
  <c r="H349" i="125"/>
  <c r="I349" i="125"/>
  <c r="J349" i="125"/>
  <c r="C350" i="125"/>
  <c r="D350" i="125"/>
  <c r="E350" i="125"/>
  <c r="F350" i="125"/>
  <c r="H350" i="125"/>
  <c r="I350" i="125"/>
  <c r="J350" i="125"/>
  <c r="C351" i="125"/>
  <c r="D351" i="125"/>
  <c r="E351" i="125"/>
  <c r="F351" i="125"/>
  <c r="H351" i="125"/>
  <c r="I351" i="125"/>
  <c r="J351" i="125"/>
  <c r="C352" i="125"/>
  <c r="D352" i="125"/>
  <c r="E352" i="125"/>
  <c r="F352" i="125"/>
  <c r="H352" i="125"/>
  <c r="I352" i="125"/>
  <c r="J352" i="125"/>
  <c r="C353" i="125"/>
  <c r="D353" i="125"/>
  <c r="E353" i="125"/>
  <c r="F353" i="125"/>
  <c r="H353" i="125"/>
  <c r="I353" i="125"/>
  <c r="J353" i="125"/>
  <c r="C354" i="125"/>
  <c r="D354" i="125"/>
  <c r="E354" i="125"/>
  <c r="F354" i="125"/>
  <c r="H354" i="125"/>
  <c r="I354" i="125"/>
  <c r="J354" i="125"/>
  <c r="C355" i="125"/>
  <c r="D355" i="125"/>
  <c r="E355" i="125"/>
  <c r="F355" i="125"/>
  <c r="H355" i="125"/>
  <c r="I355" i="125"/>
  <c r="J355" i="125"/>
  <c r="C356" i="125"/>
  <c r="D356" i="125"/>
  <c r="E356" i="125"/>
  <c r="F356" i="125"/>
  <c r="H356" i="125"/>
  <c r="I356" i="125"/>
  <c r="J356" i="125"/>
  <c r="C357" i="125"/>
  <c r="D357" i="125"/>
  <c r="E357" i="125"/>
  <c r="F357" i="125"/>
  <c r="H357" i="125"/>
  <c r="I357" i="125"/>
  <c r="J357" i="125"/>
  <c r="C358" i="125"/>
  <c r="D358" i="125"/>
  <c r="E358" i="125"/>
  <c r="F358" i="125"/>
  <c r="H358" i="125"/>
  <c r="I358" i="125"/>
  <c r="J358" i="125"/>
  <c r="C359" i="125"/>
  <c r="D359" i="125"/>
  <c r="E359" i="125"/>
  <c r="F359" i="125"/>
  <c r="H359" i="125"/>
  <c r="I359" i="125"/>
  <c r="J359" i="125"/>
  <c r="C360" i="125"/>
  <c r="D360" i="125"/>
  <c r="E360" i="125"/>
  <c r="F360" i="125"/>
  <c r="H360" i="125"/>
  <c r="I360" i="125"/>
  <c r="J360" i="125"/>
  <c r="C361" i="125"/>
  <c r="D361" i="125"/>
  <c r="E361" i="125"/>
  <c r="F361" i="125"/>
  <c r="H361" i="125"/>
  <c r="I361" i="125"/>
  <c r="J361" i="125"/>
  <c r="C362" i="125"/>
  <c r="D362" i="125"/>
  <c r="E362" i="125"/>
  <c r="F362" i="125"/>
  <c r="H362" i="125"/>
  <c r="I362" i="125"/>
  <c r="J362" i="125"/>
  <c r="C363" i="125"/>
  <c r="D363" i="125"/>
  <c r="E363" i="125"/>
  <c r="F363" i="125"/>
  <c r="H363" i="125"/>
  <c r="I363" i="125"/>
  <c r="J363" i="125"/>
  <c r="C364" i="125"/>
  <c r="D364" i="125"/>
  <c r="E364" i="125"/>
  <c r="F364" i="125"/>
  <c r="H364" i="125"/>
  <c r="I364" i="125"/>
  <c r="J364" i="125"/>
  <c r="C365" i="125"/>
  <c r="D365" i="125"/>
  <c r="E365" i="125"/>
  <c r="F365" i="125"/>
  <c r="H365" i="125"/>
  <c r="I365" i="125"/>
  <c r="J365" i="125"/>
  <c r="C366" i="125"/>
  <c r="D366" i="125"/>
  <c r="E366" i="125"/>
  <c r="F366" i="125"/>
  <c r="H366" i="125"/>
  <c r="I366" i="125"/>
  <c r="J366" i="125"/>
  <c r="C367" i="125"/>
  <c r="D367" i="125"/>
  <c r="E367" i="125"/>
  <c r="F367" i="125"/>
  <c r="H367" i="125"/>
  <c r="I367" i="125"/>
  <c r="J367" i="125"/>
  <c r="C368" i="125"/>
  <c r="D368" i="125"/>
  <c r="E368" i="125"/>
  <c r="F368" i="125"/>
  <c r="H368" i="125"/>
  <c r="I368" i="125"/>
  <c r="J368" i="125"/>
  <c r="C369" i="125"/>
  <c r="D369" i="125"/>
  <c r="E369" i="125"/>
  <c r="F369" i="125"/>
  <c r="H369" i="125"/>
  <c r="I369" i="125"/>
  <c r="J369" i="125"/>
  <c r="C370" i="125"/>
  <c r="D370" i="125"/>
  <c r="E370" i="125"/>
  <c r="F370" i="125"/>
  <c r="H370" i="125"/>
  <c r="I370" i="125"/>
  <c r="J370" i="125"/>
  <c r="C371" i="125"/>
  <c r="D371" i="125"/>
  <c r="E371" i="125"/>
  <c r="F371" i="125"/>
  <c r="H371" i="125"/>
  <c r="I371" i="125"/>
  <c r="J371" i="125"/>
  <c r="C372" i="125"/>
  <c r="D372" i="125"/>
  <c r="E372" i="125"/>
  <c r="F372" i="125"/>
  <c r="H372" i="125"/>
  <c r="I372" i="125"/>
  <c r="J372" i="125"/>
  <c r="C373" i="125"/>
  <c r="D373" i="125"/>
  <c r="E373" i="125"/>
  <c r="F373" i="125"/>
  <c r="H373" i="125"/>
  <c r="I373" i="125"/>
  <c r="J373" i="125"/>
  <c r="C374" i="125"/>
  <c r="D374" i="125"/>
  <c r="E374" i="125"/>
  <c r="F374" i="125"/>
  <c r="H374" i="125"/>
  <c r="I374" i="125"/>
  <c r="J374" i="125"/>
  <c r="C375" i="125"/>
  <c r="D375" i="125"/>
  <c r="E375" i="125"/>
  <c r="F375" i="125"/>
  <c r="H375" i="125"/>
  <c r="I375" i="125"/>
  <c r="J375" i="125"/>
  <c r="C376" i="125"/>
  <c r="D376" i="125"/>
  <c r="E376" i="125"/>
  <c r="F376" i="125"/>
  <c r="H376" i="125"/>
  <c r="I376" i="125"/>
  <c r="J376" i="125"/>
  <c r="C377" i="125"/>
  <c r="D377" i="125"/>
  <c r="E377" i="125"/>
  <c r="F377" i="125"/>
  <c r="H377" i="125"/>
  <c r="I377" i="125"/>
  <c r="J377" i="125"/>
  <c r="C378" i="125"/>
  <c r="D378" i="125"/>
  <c r="E378" i="125"/>
  <c r="F378" i="125"/>
  <c r="H378" i="125"/>
  <c r="I378" i="125"/>
  <c r="J378" i="125"/>
  <c r="C379" i="125"/>
  <c r="D379" i="125"/>
  <c r="E379" i="125"/>
  <c r="F379" i="125"/>
  <c r="H379" i="125"/>
  <c r="I379" i="125"/>
  <c r="J379" i="125"/>
  <c r="C380" i="125"/>
  <c r="D380" i="125"/>
  <c r="E380" i="125"/>
  <c r="F380" i="125"/>
  <c r="H380" i="125"/>
  <c r="I380" i="125"/>
  <c r="J380" i="125"/>
  <c r="C381" i="125"/>
  <c r="D381" i="125"/>
  <c r="E381" i="125"/>
  <c r="F381" i="125"/>
  <c r="H381" i="125"/>
  <c r="I381" i="125"/>
  <c r="J381" i="125"/>
  <c r="C382" i="125"/>
  <c r="D382" i="125"/>
  <c r="E382" i="125"/>
  <c r="F382" i="125"/>
  <c r="H382" i="125"/>
  <c r="I382" i="125"/>
  <c r="J382" i="125"/>
  <c r="C383" i="125"/>
  <c r="D383" i="125"/>
  <c r="E383" i="125"/>
  <c r="F383" i="125"/>
  <c r="H383" i="125"/>
  <c r="I383" i="125"/>
  <c r="J383" i="125"/>
  <c r="C384" i="125"/>
  <c r="D384" i="125"/>
  <c r="E384" i="125"/>
  <c r="F384" i="125"/>
  <c r="H384" i="125"/>
  <c r="I384" i="125"/>
  <c r="J384" i="125"/>
  <c r="C385" i="125"/>
  <c r="D385" i="125"/>
  <c r="E385" i="125"/>
  <c r="F385" i="125"/>
  <c r="H385" i="125"/>
  <c r="I385" i="125"/>
  <c r="J385" i="125"/>
  <c r="C386" i="125"/>
  <c r="D386" i="125"/>
  <c r="E386" i="125"/>
  <c r="F386" i="125"/>
  <c r="H386" i="125"/>
  <c r="I386" i="125"/>
  <c r="J386" i="125"/>
  <c r="C387" i="125"/>
  <c r="D387" i="125"/>
  <c r="E387" i="125"/>
  <c r="F387" i="125"/>
  <c r="H387" i="125"/>
  <c r="I387" i="125"/>
  <c r="J387" i="125"/>
  <c r="C388" i="125"/>
  <c r="D388" i="125"/>
  <c r="E388" i="125"/>
  <c r="F388" i="125"/>
  <c r="H388" i="125"/>
  <c r="I388" i="125"/>
  <c r="J388" i="125"/>
  <c r="C389" i="125"/>
  <c r="D389" i="125"/>
  <c r="E389" i="125"/>
  <c r="F389" i="125"/>
  <c r="H389" i="125"/>
  <c r="I389" i="125"/>
  <c r="J389" i="125"/>
  <c r="C390" i="125"/>
  <c r="D390" i="125"/>
  <c r="E390" i="125"/>
  <c r="F390" i="125"/>
  <c r="H390" i="125"/>
  <c r="I390" i="125"/>
  <c r="J390" i="125"/>
  <c r="C391" i="125"/>
  <c r="D391" i="125"/>
  <c r="E391" i="125"/>
  <c r="F391" i="125"/>
  <c r="H391" i="125"/>
  <c r="I391" i="125"/>
  <c r="J391" i="125"/>
  <c r="C392" i="125"/>
  <c r="D392" i="125"/>
  <c r="E392" i="125"/>
  <c r="F392" i="125"/>
  <c r="H392" i="125"/>
  <c r="I392" i="125"/>
  <c r="J392" i="125"/>
  <c r="C393" i="125"/>
  <c r="D393" i="125"/>
  <c r="E393" i="125"/>
  <c r="F393" i="125"/>
  <c r="H393" i="125"/>
  <c r="I393" i="125"/>
  <c r="J393" i="125"/>
  <c r="C394" i="125"/>
  <c r="D394" i="125"/>
  <c r="E394" i="125"/>
  <c r="F394" i="125"/>
  <c r="H394" i="125"/>
  <c r="I394" i="125"/>
  <c r="J394" i="125"/>
  <c r="C395" i="125"/>
  <c r="D395" i="125"/>
  <c r="E395" i="125"/>
  <c r="F395" i="125"/>
  <c r="H395" i="125"/>
  <c r="I395" i="125"/>
  <c r="J395" i="125"/>
  <c r="C396" i="125"/>
  <c r="D396" i="125"/>
  <c r="E396" i="125"/>
  <c r="F396" i="125"/>
  <c r="H396" i="125"/>
  <c r="I396" i="125"/>
  <c r="J396" i="125"/>
  <c r="C397" i="125"/>
  <c r="D397" i="125"/>
  <c r="E397" i="125"/>
  <c r="F397" i="125"/>
  <c r="H397" i="125"/>
  <c r="I397" i="125"/>
  <c r="J397" i="125"/>
  <c r="C398" i="125"/>
  <c r="D398" i="125"/>
  <c r="E398" i="125"/>
  <c r="F398" i="125"/>
  <c r="H398" i="125"/>
  <c r="I398" i="125"/>
  <c r="J398" i="125"/>
  <c r="C399" i="125"/>
  <c r="D399" i="125"/>
  <c r="E399" i="125"/>
  <c r="F399" i="125"/>
  <c r="H399" i="125"/>
  <c r="I399" i="125"/>
  <c r="J399" i="125"/>
  <c r="C400" i="125"/>
  <c r="D400" i="125"/>
  <c r="E400" i="125"/>
  <c r="F400" i="125"/>
  <c r="H400" i="125"/>
  <c r="I400" i="125"/>
  <c r="J400" i="125"/>
  <c r="C401" i="125"/>
  <c r="D401" i="125"/>
  <c r="E401" i="125"/>
  <c r="F401" i="125"/>
  <c r="H401" i="125"/>
  <c r="I401" i="125"/>
  <c r="J401" i="125"/>
  <c r="C402" i="125"/>
  <c r="D402" i="125"/>
  <c r="E402" i="125"/>
  <c r="F402" i="125"/>
  <c r="H402" i="125"/>
  <c r="I402" i="125"/>
  <c r="J402" i="125"/>
  <c r="C403" i="125"/>
  <c r="D403" i="125"/>
  <c r="E403" i="125"/>
  <c r="F403" i="125"/>
  <c r="H403" i="125"/>
  <c r="I403" i="125"/>
  <c r="J403" i="125"/>
  <c r="C404" i="125"/>
  <c r="D404" i="125"/>
  <c r="E404" i="125"/>
  <c r="F404" i="125"/>
  <c r="H404" i="125"/>
  <c r="I404" i="125"/>
  <c r="J404" i="125"/>
  <c r="C405" i="125"/>
  <c r="D405" i="125"/>
  <c r="E405" i="125"/>
  <c r="F405" i="125"/>
  <c r="H405" i="125"/>
  <c r="I405" i="125"/>
  <c r="J405" i="125"/>
  <c r="C406" i="125"/>
  <c r="D406" i="125"/>
  <c r="E406" i="125"/>
  <c r="F406" i="125"/>
  <c r="H406" i="125"/>
  <c r="I406" i="125"/>
  <c r="J406" i="125"/>
  <c r="C407" i="125"/>
  <c r="D407" i="125"/>
  <c r="E407" i="125"/>
  <c r="F407" i="125"/>
  <c r="H407" i="125"/>
  <c r="I407" i="125"/>
  <c r="J407" i="125"/>
  <c r="E408" i="125"/>
  <c r="C409" i="125"/>
  <c r="D409" i="125"/>
  <c r="E409" i="125"/>
  <c r="T4" i="126"/>
  <c r="S5" i="126"/>
  <c r="T5" i="126"/>
  <c r="S6" i="126"/>
  <c r="T6" i="126"/>
  <c r="H8" i="126"/>
  <c r="T9" i="126"/>
  <c r="H10" i="126"/>
  <c r="T10" i="126"/>
  <c r="T15" i="126"/>
  <c r="T16" i="126"/>
  <c r="I17" i="126"/>
  <c r="J17" i="126"/>
  <c r="T17" i="126"/>
  <c r="F18" i="126"/>
  <c r="T18" i="126"/>
  <c r="J19" i="126"/>
  <c r="T19" i="126"/>
  <c r="J20" i="126"/>
  <c r="T20" i="126"/>
  <c r="J21" i="126"/>
  <c r="T21" i="126"/>
  <c r="B22" i="126"/>
  <c r="H23" i="126"/>
  <c r="I23" i="126"/>
  <c r="J23" i="126"/>
  <c r="H24" i="126"/>
  <c r="I24" i="126"/>
  <c r="J24" i="126"/>
  <c r="T24" i="126"/>
  <c r="H25" i="126"/>
  <c r="I25" i="126"/>
  <c r="J25" i="126"/>
  <c r="F26" i="126"/>
  <c r="H26" i="126"/>
  <c r="I26" i="126"/>
  <c r="J26" i="126"/>
  <c r="F27" i="126"/>
  <c r="H27" i="126"/>
  <c r="I27" i="126"/>
  <c r="J27" i="126"/>
  <c r="H28" i="126"/>
  <c r="I28" i="126"/>
  <c r="J28" i="126"/>
  <c r="H29" i="126"/>
  <c r="I29" i="126"/>
  <c r="J29" i="126"/>
  <c r="T29" i="126"/>
  <c r="H30" i="126"/>
  <c r="I30" i="126"/>
  <c r="J30" i="126"/>
  <c r="T30" i="126"/>
  <c r="H31" i="126"/>
  <c r="I31" i="126"/>
  <c r="J31" i="126"/>
  <c r="T31" i="126"/>
  <c r="B32" i="126"/>
  <c r="H32" i="126"/>
  <c r="T32" i="126"/>
  <c r="F33" i="126"/>
  <c r="F34" i="126"/>
  <c r="H34" i="126"/>
  <c r="I34" i="126"/>
  <c r="J34" i="126"/>
  <c r="F35" i="126"/>
  <c r="H35" i="126"/>
  <c r="I35" i="126"/>
  <c r="J35" i="126"/>
  <c r="F36" i="126"/>
  <c r="H36" i="126"/>
  <c r="I36" i="126"/>
  <c r="J36" i="126"/>
  <c r="H37" i="126"/>
  <c r="I37" i="126"/>
  <c r="J37" i="126"/>
  <c r="B38" i="126"/>
  <c r="H38" i="126"/>
  <c r="H40" i="126"/>
  <c r="F41" i="126"/>
  <c r="O41" i="126"/>
  <c r="S41" i="126"/>
  <c r="B42" i="126"/>
  <c r="H42" i="126"/>
  <c r="O42" i="126"/>
  <c r="S42" i="126"/>
  <c r="F47" i="126"/>
  <c r="C48" i="126"/>
  <c r="D48" i="126"/>
  <c r="E48" i="126"/>
  <c r="F48" i="126"/>
  <c r="H48" i="126"/>
  <c r="I48" i="126"/>
  <c r="J48" i="126"/>
  <c r="V48" i="126"/>
  <c r="W48" i="126"/>
  <c r="X48" i="126"/>
  <c r="C49" i="126"/>
  <c r="D49" i="126"/>
  <c r="E49" i="126"/>
  <c r="F49" i="126"/>
  <c r="H49" i="126"/>
  <c r="I49" i="126"/>
  <c r="J49" i="126"/>
  <c r="T49" i="126"/>
  <c r="C50" i="126"/>
  <c r="D50" i="126"/>
  <c r="E50" i="126"/>
  <c r="F50" i="126"/>
  <c r="H50" i="126"/>
  <c r="I50" i="126"/>
  <c r="J50" i="126"/>
  <c r="T50" i="126"/>
  <c r="C51" i="126"/>
  <c r="D51" i="126"/>
  <c r="E51" i="126"/>
  <c r="F51" i="126"/>
  <c r="H51" i="126"/>
  <c r="I51" i="126"/>
  <c r="J51" i="126"/>
  <c r="T51" i="126"/>
  <c r="C52" i="126"/>
  <c r="D52" i="126"/>
  <c r="E52" i="126"/>
  <c r="F52" i="126"/>
  <c r="H52" i="126"/>
  <c r="I52" i="126"/>
  <c r="J52" i="126"/>
  <c r="T52" i="126"/>
  <c r="X52" i="126"/>
  <c r="C53" i="126"/>
  <c r="D53" i="126"/>
  <c r="E53" i="126"/>
  <c r="F53" i="126"/>
  <c r="H53" i="126"/>
  <c r="I53" i="126"/>
  <c r="J53" i="126"/>
  <c r="T53" i="126"/>
  <c r="C54" i="126"/>
  <c r="D54" i="126"/>
  <c r="E54" i="126"/>
  <c r="F54" i="126"/>
  <c r="H54" i="126"/>
  <c r="I54" i="126"/>
  <c r="J54" i="126"/>
  <c r="T54" i="126"/>
  <c r="C55" i="126"/>
  <c r="D55" i="126"/>
  <c r="E55" i="126"/>
  <c r="F55" i="126"/>
  <c r="H55" i="126"/>
  <c r="I55" i="126"/>
  <c r="J55" i="126"/>
  <c r="V55" i="126"/>
  <c r="W55" i="126"/>
  <c r="C56" i="126"/>
  <c r="D56" i="126"/>
  <c r="E56" i="126"/>
  <c r="F56" i="126"/>
  <c r="H56" i="126"/>
  <c r="I56" i="126"/>
  <c r="J56" i="126"/>
  <c r="T56" i="126"/>
  <c r="C57" i="126"/>
  <c r="D57" i="126"/>
  <c r="E57" i="126"/>
  <c r="F57" i="126"/>
  <c r="H57" i="126"/>
  <c r="I57" i="126"/>
  <c r="J57" i="126"/>
  <c r="V57" i="126"/>
  <c r="C58" i="126"/>
  <c r="D58" i="126"/>
  <c r="E58" i="126"/>
  <c r="F58" i="126"/>
  <c r="H58" i="126"/>
  <c r="I58" i="126"/>
  <c r="J58" i="126"/>
  <c r="T58" i="126"/>
  <c r="C59" i="126"/>
  <c r="D59" i="126"/>
  <c r="E59" i="126"/>
  <c r="F59" i="126"/>
  <c r="H59" i="126"/>
  <c r="I59" i="126"/>
  <c r="J59" i="126"/>
  <c r="T59" i="126"/>
  <c r="C60" i="126"/>
  <c r="D60" i="126"/>
  <c r="E60" i="126"/>
  <c r="F60" i="126"/>
  <c r="H60" i="126"/>
  <c r="I60" i="126"/>
  <c r="J60" i="126"/>
  <c r="C61" i="126"/>
  <c r="D61" i="126"/>
  <c r="E61" i="126"/>
  <c r="F61" i="126"/>
  <c r="H61" i="126"/>
  <c r="I61" i="126"/>
  <c r="J61" i="126"/>
  <c r="T61" i="126"/>
  <c r="V61" i="126"/>
  <c r="C62" i="126"/>
  <c r="D62" i="126"/>
  <c r="E62" i="126"/>
  <c r="F62" i="126"/>
  <c r="H62" i="126"/>
  <c r="I62" i="126"/>
  <c r="J62" i="126"/>
  <c r="T62" i="126"/>
  <c r="C63" i="126"/>
  <c r="D63" i="126"/>
  <c r="E63" i="126"/>
  <c r="F63" i="126"/>
  <c r="H63" i="126"/>
  <c r="I63" i="126"/>
  <c r="J63" i="126"/>
  <c r="C64" i="126"/>
  <c r="D64" i="126"/>
  <c r="E64" i="126"/>
  <c r="F64" i="126"/>
  <c r="H64" i="126"/>
  <c r="I64" i="126"/>
  <c r="J64" i="126"/>
  <c r="V64" i="126"/>
  <c r="C65" i="126"/>
  <c r="D65" i="126"/>
  <c r="E65" i="126"/>
  <c r="F65" i="126"/>
  <c r="H65" i="126"/>
  <c r="I65" i="126"/>
  <c r="J65" i="126"/>
  <c r="T65" i="126"/>
  <c r="C66" i="126"/>
  <c r="D66" i="126"/>
  <c r="E66" i="126"/>
  <c r="F66" i="126"/>
  <c r="H66" i="126"/>
  <c r="I66" i="126"/>
  <c r="J66" i="126"/>
  <c r="C67" i="126"/>
  <c r="D67" i="126"/>
  <c r="E67" i="126"/>
  <c r="F67" i="126"/>
  <c r="H67" i="126"/>
  <c r="I67" i="126"/>
  <c r="J67" i="126"/>
  <c r="T67" i="126"/>
  <c r="V67" i="126"/>
  <c r="C68" i="126"/>
  <c r="D68" i="126"/>
  <c r="E68" i="126"/>
  <c r="F68" i="126"/>
  <c r="H68" i="126"/>
  <c r="I68" i="126"/>
  <c r="J68" i="126"/>
  <c r="T68" i="126"/>
  <c r="C69" i="126"/>
  <c r="D69" i="126"/>
  <c r="E69" i="126"/>
  <c r="F69" i="126"/>
  <c r="H69" i="126"/>
  <c r="I69" i="126"/>
  <c r="J69" i="126"/>
  <c r="C70" i="126"/>
  <c r="D70" i="126"/>
  <c r="E70" i="126"/>
  <c r="F70" i="126"/>
  <c r="H70" i="126"/>
  <c r="I70" i="126"/>
  <c r="J70" i="126"/>
  <c r="C71" i="126"/>
  <c r="D71" i="126"/>
  <c r="E71" i="126"/>
  <c r="F71" i="126"/>
  <c r="H71" i="126"/>
  <c r="I71" i="126"/>
  <c r="J71" i="126"/>
  <c r="C72" i="126"/>
  <c r="D72" i="126"/>
  <c r="E72" i="126"/>
  <c r="F72" i="126"/>
  <c r="H72" i="126"/>
  <c r="I72" i="126"/>
  <c r="J72" i="126"/>
  <c r="C73" i="126"/>
  <c r="D73" i="126"/>
  <c r="E73" i="126"/>
  <c r="F73" i="126"/>
  <c r="H73" i="126"/>
  <c r="I73" i="126"/>
  <c r="J73" i="126"/>
  <c r="C74" i="126"/>
  <c r="D74" i="126"/>
  <c r="E74" i="126"/>
  <c r="F74" i="126"/>
  <c r="H74" i="126"/>
  <c r="I74" i="126"/>
  <c r="J74" i="126"/>
  <c r="C75" i="126"/>
  <c r="D75" i="126"/>
  <c r="E75" i="126"/>
  <c r="F75" i="126"/>
  <c r="H75" i="126"/>
  <c r="I75" i="126"/>
  <c r="J75" i="126"/>
  <c r="C76" i="126"/>
  <c r="D76" i="126"/>
  <c r="E76" i="126"/>
  <c r="F76" i="126"/>
  <c r="H76" i="126"/>
  <c r="I76" i="126"/>
  <c r="J76" i="126"/>
  <c r="C77" i="126"/>
  <c r="D77" i="126"/>
  <c r="E77" i="126"/>
  <c r="F77" i="126"/>
  <c r="H77" i="126"/>
  <c r="I77" i="126"/>
  <c r="J77" i="126"/>
  <c r="C78" i="126"/>
  <c r="D78" i="126"/>
  <c r="E78" i="126"/>
  <c r="F78" i="126"/>
  <c r="H78" i="126"/>
  <c r="I78" i="126"/>
  <c r="J78" i="126"/>
  <c r="C79" i="126"/>
  <c r="D79" i="126"/>
  <c r="E79" i="126"/>
  <c r="F79" i="126"/>
  <c r="H79" i="126"/>
  <c r="I79" i="126"/>
  <c r="J79" i="126"/>
  <c r="C80" i="126"/>
  <c r="D80" i="126"/>
  <c r="E80" i="126"/>
  <c r="F80" i="126"/>
  <c r="H80" i="126"/>
  <c r="I80" i="126"/>
  <c r="J80" i="126"/>
  <c r="C81" i="126"/>
  <c r="D81" i="126"/>
  <c r="E81" i="126"/>
  <c r="F81" i="126"/>
  <c r="H81" i="126"/>
  <c r="I81" i="126"/>
  <c r="J81" i="126"/>
  <c r="C82" i="126"/>
  <c r="D82" i="126"/>
  <c r="E82" i="126"/>
  <c r="F82" i="126"/>
  <c r="H82" i="126"/>
  <c r="I82" i="126"/>
  <c r="J82" i="126"/>
  <c r="C83" i="126"/>
  <c r="D83" i="126"/>
  <c r="E83" i="126"/>
  <c r="F83" i="126"/>
  <c r="H83" i="126"/>
  <c r="I83" i="126"/>
  <c r="J83" i="126"/>
  <c r="C84" i="126"/>
  <c r="D84" i="126"/>
  <c r="E84" i="126"/>
  <c r="F84" i="126"/>
  <c r="H84" i="126"/>
  <c r="I84" i="126"/>
  <c r="J84" i="126"/>
  <c r="C85" i="126"/>
  <c r="D85" i="126"/>
  <c r="E85" i="126"/>
  <c r="F85" i="126"/>
  <c r="H85" i="126"/>
  <c r="I85" i="126"/>
  <c r="J85" i="126"/>
  <c r="C86" i="126"/>
  <c r="D86" i="126"/>
  <c r="E86" i="126"/>
  <c r="F86" i="126"/>
  <c r="H86" i="126"/>
  <c r="I86" i="126"/>
  <c r="J86" i="126"/>
  <c r="C87" i="126"/>
  <c r="D87" i="126"/>
  <c r="E87" i="126"/>
  <c r="F87" i="126"/>
  <c r="H87" i="126"/>
  <c r="I87" i="126"/>
  <c r="J87" i="126"/>
  <c r="C88" i="126"/>
  <c r="D88" i="126"/>
  <c r="E88" i="126"/>
  <c r="F88" i="126"/>
  <c r="H88" i="126"/>
  <c r="I88" i="126"/>
  <c r="J88" i="126"/>
  <c r="C89" i="126"/>
  <c r="D89" i="126"/>
  <c r="E89" i="126"/>
  <c r="F89" i="126"/>
  <c r="H89" i="126"/>
  <c r="I89" i="126"/>
  <c r="J89" i="126"/>
  <c r="C90" i="126"/>
  <c r="D90" i="126"/>
  <c r="E90" i="126"/>
  <c r="F90" i="126"/>
  <c r="H90" i="126"/>
  <c r="I90" i="126"/>
  <c r="J90" i="126"/>
  <c r="C91" i="126"/>
  <c r="D91" i="126"/>
  <c r="E91" i="126"/>
  <c r="F91" i="126"/>
  <c r="H91" i="126"/>
  <c r="I91" i="126"/>
  <c r="J91" i="126"/>
  <c r="C92" i="126"/>
  <c r="D92" i="126"/>
  <c r="E92" i="126"/>
  <c r="F92" i="126"/>
  <c r="H92" i="126"/>
  <c r="I92" i="126"/>
  <c r="J92" i="126"/>
  <c r="C93" i="126"/>
  <c r="D93" i="126"/>
  <c r="E93" i="126"/>
  <c r="F93" i="126"/>
  <c r="H93" i="126"/>
  <c r="I93" i="126"/>
  <c r="J93" i="126"/>
  <c r="C94" i="126"/>
  <c r="D94" i="126"/>
  <c r="E94" i="126"/>
  <c r="F94" i="126"/>
  <c r="H94" i="126"/>
  <c r="I94" i="126"/>
  <c r="J94" i="126"/>
  <c r="C95" i="126"/>
  <c r="D95" i="126"/>
  <c r="E95" i="126"/>
  <c r="F95" i="126"/>
  <c r="H95" i="126"/>
  <c r="I95" i="126"/>
  <c r="J95" i="126"/>
  <c r="C96" i="126"/>
  <c r="D96" i="126"/>
  <c r="E96" i="126"/>
  <c r="F96" i="126"/>
  <c r="H96" i="126"/>
  <c r="I96" i="126"/>
  <c r="J96" i="126"/>
  <c r="C97" i="126"/>
  <c r="D97" i="126"/>
  <c r="E97" i="126"/>
  <c r="F97" i="126"/>
  <c r="H97" i="126"/>
  <c r="I97" i="126"/>
  <c r="J97" i="126"/>
  <c r="C98" i="126"/>
  <c r="D98" i="126"/>
  <c r="E98" i="126"/>
  <c r="F98" i="126"/>
  <c r="H98" i="126"/>
  <c r="I98" i="126"/>
  <c r="J98" i="126"/>
  <c r="C99" i="126"/>
  <c r="D99" i="126"/>
  <c r="E99" i="126"/>
  <c r="F99" i="126"/>
  <c r="H99" i="126"/>
  <c r="I99" i="126"/>
  <c r="J99" i="126"/>
  <c r="C100" i="126"/>
  <c r="D100" i="126"/>
  <c r="E100" i="126"/>
  <c r="F100" i="126"/>
  <c r="H100" i="126"/>
  <c r="I100" i="126"/>
  <c r="J100" i="126"/>
  <c r="C101" i="126"/>
  <c r="D101" i="126"/>
  <c r="E101" i="126"/>
  <c r="F101" i="126"/>
  <c r="H101" i="126"/>
  <c r="I101" i="126"/>
  <c r="J101" i="126"/>
  <c r="C102" i="126"/>
  <c r="D102" i="126"/>
  <c r="E102" i="126"/>
  <c r="F102" i="126"/>
  <c r="H102" i="126"/>
  <c r="I102" i="126"/>
  <c r="J102" i="126"/>
  <c r="C103" i="126"/>
  <c r="D103" i="126"/>
  <c r="E103" i="126"/>
  <c r="F103" i="126"/>
  <c r="H103" i="126"/>
  <c r="I103" i="126"/>
  <c r="J103" i="126"/>
  <c r="C104" i="126"/>
  <c r="D104" i="126"/>
  <c r="E104" i="126"/>
  <c r="F104" i="126"/>
  <c r="H104" i="126"/>
  <c r="I104" i="126"/>
  <c r="J104" i="126"/>
  <c r="C105" i="126"/>
  <c r="D105" i="126"/>
  <c r="E105" i="126"/>
  <c r="F105" i="126"/>
  <c r="H105" i="126"/>
  <c r="I105" i="126"/>
  <c r="J105" i="126"/>
  <c r="C106" i="126"/>
  <c r="D106" i="126"/>
  <c r="E106" i="126"/>
  <c r="F106" i="126"/>
  <c r="H106" i="126"/>
  <c r="I106" i="126"/>
  <c r="J106" i="126"/>
  <c r="C107" i="126"/>
  <c r="D107" i="126"/>
  <c r="E107" i="126"/>
  <c r="F107" i="126"/>
  <c r="H107" i="126"/>
  <c r="I107" i="126"/>
  <c r="J107" i="126"/>
  <c r="C108" i="126"/>
  <c r="D108" i="126"/>
  <c r="E108" i="126"/>
  <c r="F108" i="126"/>
  <c r="H108" i="126"/>
  <c r="I108" i="126"/>
  <c r="J108" i="126"/>
  <c r="C109" i="126"/>
  <c r="D109" i="126"/>
  <c r="E109" i="126"/>
  <c r="F109" i="126"/>
  <c r="H109" i="126"/>
  <c r="I109" i="126"/>
  <c r="J109" i="126"/>
  <c r="C110" i="126"/>
  <c r="D110" i="126"/>
  <c r="E110" i="126"/>
  <c r="F110" i="126"/>
  <c r="H110" i="126"/>
  <c r="I110" i="126"/>
  <c r="J110" i="126"/>
  <c r="C111" i="126"/>
  <c r="D111" i="126"/>
  <c r="E111" i="126"/>
  <c r="F111" i="126"/>
  <c r="H111" i="126"/>
  <c r="I111" i="126"/>
  <c r="J111" i="126"/>
  <c r="C112" i="126"/>
  <c r="D112" i="126"/>
  <c r="E112" i="126"/>
  <c r="F112" i="126"/>
  <c r="H112" i="126"/>
  <c r="I112" i="126"/>
  <c r="J112" i="126"/>
  <c r="C113" i="126"/>
  <c r="D113" i="126"/>
  <c r="E113" i="126"/>
  <c r="F113" i="126"/>
  <c r="H113" i="126"/>
  <c r="I113" i="126"/>
  <c r="J113" i="126"/>
  <c r="C114" i="126"/>
  <c r="D114" i="126"/>
  <c r="E114" i="126"/>
  <c r="F114" i="126"/>
  <c r="H114" i="126"/>
  <c r="I114" i="126"/>
  <c r="J114" i="126"/>
  <c r="C115" i="126"/>
  <c r="D115" i="126"/>
  <c r="E115" i="126"/>
  <c r="F115" i="126"/>
  <c r="H115" i="126"/>
  <c r="I115" i="126"/>
  <c r="J115" i="126"/>
  <c r="C116" i="126"/>
  <c r="D116" i="126"/>
  <c r="E116" i="126"/>
  <c r="F116" i="126"/>
  <c r="H116" i="126"/>
  <c r="I116" i="126"/>
  <c r="J116" i="126"/>
  <c r="C117" i="126"/>
  <c r="D117" i="126"/>
  <c r="E117" i="126"/>
  <c r="F117" i="126"/>
  <c r="H117" i="126"/>
  <c r="I117" i="126"/>
  <c r="J117" i="126"/>
  <c r="C118" i="126"/>
  <c r="D118" i="126"/>
  <c r="E118" i="126"/>
  <c r="F118" i="126"/>
  <c r="H118" i="126"/>
  <c r="I118" i="126"/>
  <c r="J118" i="126"/>
  <c r="C119" i="126"/>
  <c r="D119" i="126"/>
  <c r="E119" i="126"/>
  <c r="F119" i="126"/>
  <c r="H119" i="126"/>
  <c r="I119" i="126"/>
  <c r="J119" i="126"/>
  <c r="C120" i="126"/>
  <c r="D120" i="126"/>
  <c r="E120" i="126"/>
  <c r="F120" i="126"/>
  <c r="H120" i="126"/>
  <c r="I120" i="126"/>
  <c r="J120" i="126"/>
  <c r="C121" i="126"/>
  <c r="D121" i="126"/>
  <c r="E121" i="126"/>
  <c r="F121" i="126"/>
  <c r="H121" i="126"/>
  <c r="I121" i="126"/>
  <c r="J121" i="126"/>
  <c r="C122" i="126"/>
  <c r="D122" i="126"/>
  <c r="E122" i="126"/>
  <c r="F122" i="126"/>
  <c r="H122" i="126"/>
  <c r="I122" i="126"/>
  <c r="J122" i="126"/>
  <c r="C123" i="126"/>
  <c r="D123" i="126"/>
  <c r="E123" i="126"/>
  <c r="F123" i="126"/>
  <c r="H123" i="126"/>
  <c r="I123" i="126"/>
  <c r="J123" i="126"/>
  <c r="C124" i="126"/>
  <c r="D124" i="126"/>
  <c r="E124" i="126"/>
  <c r="F124" i="126"/>
  <c r="H124" i="126"/>
  <c r="I124" i="126"/>
  <c r="J124" i="126"/>
  <c r="C125" i="126"/>
  <c r="D125" i="126"/>
  <c r="E125" i="126"/>
  <c r="F125" i="126"/>
  <c r="H125" i="126"/>
  <c r="I125" i="126"/>
  <c r="J125" i="126"/>
  <c r="C126" i="126"/>
  <c r="D126" i="126"/>
  <c r="E126" i="126"/>
  <c r="F126" i="126"/>
  <c r="H126" i="126"/>
  <c r="I126" i="126"/>
  <c r="J126" i="126"/>
  <c r="C127" i="126"/>
  <c r="D127" i="126"/>
  <c r="E127" i="126"/>
  <c r="F127" i="126"/>
  <c r="H127" i="126"/>
  <c r="I127" i="126"/>
  <c r="J127" i="126"/>
  <c r="C128" i="126"/>
  <c r="D128" i="126"/>
  <c r="E128" i="126"/>
  <c r="F128" i="126"/>
  <c r="H128" i="126"/>
  <c r="I128" i="126"/>
  <c r="J128" i="126"/>
  <c r="C129" i="126"/>
  <c r="D129" i="126"/>
  <c r="E129" i="126"/>
  <c r="F129" i="126"/>
  <c r="H129" i="126"/>
  <c r="I129" i="126"/>
  <c r="J129" i="126"/>
  <c r="C130" i="126"/>
  <c r="D130" i="126"/>
  <c r="E130" i="126"/>
  <c r="F130" i="126"/>
  <c r="H130" i="126"/>
  <c r="I130" i="126"/>
  <c r="J130" i="126"/>
  <c r="C131" i="126"/>
  <c r="D131" i="126"/>
  <c r="E131" i="126"/>
  <c r="F131" i="126"/>
  <c r="H131" i="126"/>
  <c r="I131" i="126"/>
  <c r="J131" i="126"/>
  <c r="C132" i="126"/>
  <c r="D132" i="126"/>
  <c r="E132" i="126"/>
  <c r="F132" i="126"/>
  <c r="H132" i="126"/>
  <c r="I132" i="126"/>
  <c r="J132" i="126"/>
  <c r="C133" i="126"/>
  <c r="D133" i="126"/>
  <c r="E133" i="126"/>
  <c r="F133" i="126"/>
  <c r="H133" i="126"/>
  <c r="I133" i="126"/>
  <c r="J133" i="126"/>
  <c r="C134" i="126"/>
  <c r="D134" i="126"/>
  <c r="E134" i="126"/>
  <c r="F134" i="126"/>
  <c r="H134" i="126"/>
  <c r="I134" i="126"/>
  <c r="J134" i="126"/>
  <c r="C135" i="126"/>
  <c r="D135" i="126"/>
  <c r="E135" i="126"/>
  <c r="F135" i="126"/>
  <c r="H135" i="126"/>
  <c r="I135" i="126"/>
  <c r="J135" i="126"/>
  <c r="C136" i="126"/>
  <c r="D136" i="126"/>
  <c r="E136" i="126"/>
  <c r="F136" i="126"/>
  <c r="H136" i="126"/>
  <c r="I136" i="126"/>
  <c r="J136" i="126"/>
  <c r="C137" i="126"/>
  <c r="D137" i="126"/>
  <c r="E137" i="126"/>
  <c r="F137" i="126"/>
  <c r="H137" i="126"/>
  <c r="I137" i="126"/>
  <c r="J137" i="126"/>
  <c r="C138" i="126"/>
  <c r="D138" i="126"/>
  <c r="E138" i="126"/>
  <c r="F138" i="126"/>
  <c r="H138" i="126"/>
  <c r="I138" i="126"/>
  <c r="J138" i="126"/>
  <c r="C139" i="126"/>
  <c r="D139" i="126"/>
  <c r="E139" i="126"/>
  <c r="F139" i="126"/>
  <c r="H139" i="126"/>
  <c r="I139" i="126"/>
  <c r="J139" i="126"/>
  <c r="C140" i="126"/>
  <c r="D140" i="126"/>
  <c r="E140" i="126"/>
  <c r="F140" i="126"/>
  <c r="H140" i="126"/>
  <c r="I140" i="126"/>
  <c r="J140" i="126"/>
  <c r="C141" i="126"/>
  <c r="D141" i="126"/>
  <c r="E141" i="126"/>
  <c r="F141" i="126"/>
  <c r="H141" i="126"/>
  <c r="I141" i="126"/>
  <c r="J141" i="126"/>
  <c r="C142" i="126"/>
  <c r="D142" i="126"/>
  <c r="E142" i="126"/>
  <c r="F142" i="126"/>
  <c r="H142" i="126"/>
  <c r="I142" i="126"/>
  <c r="J142" i="126"/>
  <c r="C143" i="126"/>
  <c r="D143" i="126"/>
  <c r="E143" i="126"/>
  <c r="F143" i="126"/>
  <c r="H143" i="126"/>
  <c r="I143" i="126"/>
  <c r="J143" i="126"/>
  <c r="C144" i="126"/>
  <c r="D144" i="126"/>
  <c r="E144" i="126"/>
  <c r="F144" i="126"/>
  <c r="H144" i="126"/>
  <c r="I144" i="126"/>
  <c r="J144" i="126"/>
  <c r="C145" i="126"/>
  <c r="D145" i="126"/>
  <c r="E145" i="126"/>
  <c r="F145" i="126"/>
  <c r="H145" i="126"/>
  <c r="I145" i="126"/>
  <c r="J145" i="126"/>
  <c r="C146" i="126"/>
  <c r="D146" i="126"/>
  <c r="E146" i="126"/>
  <c r="F146" i="126"/>
  <c r="H146" i="126"/>
  <c r="I146" i="126"/>
  <c r="J146" i="126"/>
  <c r="C147" i="126"/>
  <c r="D147" i="126"/>
  <c r="E147" i="126"/>
  <c r="F147" i="126"/>
  <c r="H147" i="126"/>
  <c r="I147" i="126"/>
  <c r="J147" i="126"/>
  <c r="C148" i="126"/>
  <c r="D148" i="126"/>
  <c r="E148" i="126"/>
  <c r="F148" i="126"/>
  <c r="H148" i="126"/>
  <c r="I148" i="126"/>
  <c r="J148" i="126"/>
  <c r="C149" i="126"/>
  <c r="D149" i="126"/>
  <c r="E149" i="126"/>
  <c r="F149" i="126"/>
  <c r="H149" i="126"/>
  <c r="I149" i="126"/>
  <c r="J149" i="126"/>
  <c r="C150" i="126"/>
  <c r="D150" i="126"/>
  <c r="E150" i="126"/>
  <c r="F150" i="126"/>
  <c r="H150" i="126"/>
  <c r="I150" i="126"/>
  <c r="J150" i="126"/>
  <c r="C151" i="126"/>
  <c r="D151" i="126"/>
  <c r="E151" i="126"/>
  <c r="F151" i="126"/>
  <c r="H151" i="126"/>
  <c r="I151" i="126"/>
  <c r="J151" i="126"/>
  <c r="C152" i="126"/>
  <c r="D152" i="126"/>
  <c r="E152" i="126"/>
  <c r="F152" i="126"/>
  <c r="H152" i="126"/>
  <c r="I152" i="126"/>
  <c r="J152" i="126"/>
  <c r="C153" i="126"/>
  <c r="D153" i="126"/>
  <c r="E153" i="126"/>
  <c r="F153" i="126"/>
  <c r="H153" i="126"/>
  <c r="I153" i="126"/>
  <c r="J153" i="126"/>
  <c r="C154" i="126"/>
  <c r="D154" i="126"/>
  <c r="E154" i="126"/>
  <c r="F154" i="126"/>
  <c r="H154" i="126"/>
  <c r="I154" i="126"/>
  <c r="J154" i="126"/>
  <c r="C155" i="126"/>
  <c r="D155" i="126"/>
  <c r="E155" i="126"/>
  <c r="F155" i="126"/>
  <c r="H155" i="126"/>
  <c r="I155" i="126"/>
  <c r="J155" i="126"/>
  <c r="C156" i="126"/>
  <c r="D156" i="126"/>
  <c r="E156" i="126"/>
  <c r="F156" i="126"/>
  <c r="H156" i="126"/>
  <c r="I156" i="126"/>
  <c r="J156" i="126"/>
  <c r="C157" i="126"/>
  <c r="D157" i="126"/>
  <c r="E157" i="126"/>
  <c r="F157" i="126"/>
  <c r="H157" i="126"/>
  <c r="I157" i="126"/>
  <c r="J157" i="126"/>
  <c r="C158" i="126"/>
  <c r="D158" i="126"/>
  <c r="E158" i="126"/>
  <c r="F158" i="126"/>
  <c r="H158" i="126"/>
  <c r="I158" i="126"/>
  <c r="J158" i="126"/>
  <c r="C159" i="126"/>
  <c r="D159" i="126"/>
  <c r="E159" i="126"/>
  <c r="F159" i="126"/>
  <c r="H159" i="126"/>
  <c r="I159" i="126"/>
  <c r="J159" i="126"/>
  <c r="C160" i="126"/>
  <c r="D160" i="126"/>
  <c r="E160" i="126"/>
  <c r="F160" i="126"/>
  <c r="H160" i="126"/>
  <c r="I160" i="126"/>
  <c r="J160" i="126"/>
  <c r="C161" i="126"/>
  <c r="D161" i="126"/>
  <c r="E161" i="126"/>
  <c r="F161" i="126"/>
  <c r="H161" i="126"/>
  <c r="I161" i="126"/>
  <c r="J161" i="126"/>
  <c r="C162" i="126"/>
  <c r="D162" i="126"/>
  <c r="E162" i="126"/>
  <c r="F162" i="126"/>
  <c r="H162" i="126"/>
  <c r="I162" i="126"/>
  <c r="J162" i="126"/>
  <c r="C163" i="126"/>
  <c r="D163" i="126"/>
  <c r="E163" i="126"/>
  <c r="F163" i="126"/>
  <c r="H163" i="126"/>
  <c r="I163" i="126"/>
  <c r="J163" i="126"/>
  <c r="C164" i="126"/>
  <c r="D164" i="126"/>
  <c r="E164" i="126"/>
  <c r="F164" i="126"/>
  <c r="H164" i="126"/>
  <c r="I164" i="126"/>
  <c r="J164" i="126"/>
  <c r="C165" i="126"/>
  <c r="D165" i="126"/>
  <c r="E165" i="126"/>
  <c r="F165" i="126"/>
  <c r="H165" i="126"/>
  <c r="I165" i="126"/>
  <c r="J165" i="126"/>
  <c r="C166" i="126"/>
  <c r="D166" i="126"/>
  <c r="E166" i="126"/>
  <c r="F166" i="126"/>
  <c r="H166" i="126"/>
  <c r="I166" i="126"/>
  <c r="J166" i="126"/>
  <c r="C167" i="126"/>
  <c r="D167" i="126"/>
  <c r="E167" i="126"/>
  <c r="F167" i="126"/>
  <c r="H167" i="126"/>
  <c r="I167" i="126"/>
  <c r="J167" i="126"/>
  <c r="C168" i="126"/>
  <c r="D168" i="126"/>
  <c r="E168" i="126"/>
  <c r="F168" i="126"/>
  <c r="H168" i="126"/>
  <c r="I168" i="126"/>
  <c r="J168" i="126"/>
  <c r="C169" i="126"/>
  <c r="D169" i="126"/>
  <c r="E169" i="126"/>
  <c r="F169" i="126"/>
  <c r="H169" i="126"/>
  <c r="I169" i="126"/>
  <c r="J169" i="126"/>
  <c r="C170" i="126"/>
  <c r="D170" i="126"/>
  <c r="E170" i="126"/>
  <c r="F170" i="126"/>
  <c r="H170" i="126"/>
  <c r="I170" i="126"/>
  <c r="J170" i="126"/>
  <c r="C171" i="126"/>
  <c r="D171" i="126"/>
  <c r="E171" i="126"/>
  <c r="F171" i="126"/>
  <c r="H171" i="126"/>
  <c r="I171" i="126"/>
  <c r="J171" i="126"/>
  <c r="C172" i="126"/>
  <c r="D172" i="126"/>
  <c r="E172" i="126"/>
  <c r="F172" i="126"/>
  <c r="H172" i="126"/>
  <c r="I172" i="126"/>
  <c r="J172" i="126"/>
  <c r="C173" i="126"/>
  <c r="D173" i="126"/>
  <c r="E173" i="126"/>
  <c r="F173" i="126"/>
  <c r="H173" i="126"/>
  <c r="I173" i="126"/>
  <c r="J173" i="126"/>
  <c r="C174" i="126"/>
  <c r="D174" i="126"/>
  <c r="E174" i="126"/>
  <c r="F174" i="126"/>
  <c r="H174" i="126"/>
  <c r="I174" i="126"/>
  <c r="J174" i="126"/>
  <c r="C175" i="126"/>
  <c r="D175" i="126"/>
  <c r="E175" i="126"/>
  <c r="F175" i="126"/>
  <c r="H175" i="126"/>
  <c r="I175" i="126"/>
  <c r="J175" i="126"/>
  <c r="C176" i="126"/>
  <c r="D176" i="126"/>
  <c r="E176" i="126"/>
  <c r="F176" i="126"/>
  <c r="H176" i="126"/>
  <c r="I176" i="126"/>
  <c r="J176" i="126"/>
  <c r="C177" i="126"/>
  <c r="D177" i="126"/>
  <c r="E177" i="126"/>
  <c r="F177" i="126"/>
  <c r="H177" i="126"/>
  <c r="I177" i="126"/>
  <c r="J177" i="126"/>
  <c r="C178" i="126"/>
  <c r="D178" i="126"/>
  <c r="E178" i="126"/>
  <c r="F178" i="126"/>
  <c r="H178" i="126"/>
  <c r="I178" i="126"/>
  <c r="J178" i="126"/>
  <c r="C179" i="126"/>
  <c r="D179" i="126"/>
  <c r="E179" i="126"/>
  <c r="F179" i="126"/>
  <c r="H179" i="126"/>
  <c r="I179" i="126"/>
  <c r="J179" i="126"/>
  <c r="C180" i="126"/>
  <c r="D180" i="126"/>
  <c r="E180" i="126"/>
  <c r="F180" i="126"/>
  <c r="H180" i="126"/>
  <c r="I180" i="126"/>
  <c r="J180" i="126"/>
  <c r="C181" i="126"/>
  <c r="D181" i="126"/>
  <c r="E181" i="126"/>
  <c r="F181" i="126"/>
  <c r="H181" i="126"/>
  <c r="I181" i="126"/>
  <c r="J181" i="126"/>
  <c r="C182" i="126"/>
  <c r="D182" i="126"/>
  <c r="E182" i="126"/>
  <c r="F182" i="126"/>
  <c r="H182" i="126"/>
  <c r="I182" i="126"/>
  <c r="J182" i="126"/>
  <c r="C183" i="126"/>
  <c r="D183" i="126"/>
  <c r="E183" i="126"/>
  <c r="F183" i="126"/>
  <c r="H183" i="126"/>
  <c r="I183" i="126"/>
  <c r="J183" i="126"/>
  <c r="C184" i="126"/>
  <c r="D184" i="126"/>
  <c r="E184" i="126"/>
  <c r="F184" i="126"/>
  <c r="H184" i="126"/>
  <c r="I184" i="126"/>
  <c r="J184" i="126"/>
  <c r="C185" i="126"/>
  <c r="D185" i="126"/>
  <c r="E185" i="126"/>
  <c r="F185" i="126"/>
  <c r="H185" i="126"/>
  <c r="I185" i="126"/>
  <c r="J185" i="126"/>
  <c r="C186" i="126"/>
  <c r="D186" i="126"/>
  <c r="E186" i="126"/>
  <c r="F186" i="126"/>
  <c r="H186" i="126"/>
  <c r="I186" i="126"/>
  <c r="J186" i="126"/>
  <c r="C187" i="126"/>
  <c r="D187" i="126"/>
  <c r="E187" i="126"/>
  <c r="F187" i="126"/>
  <c r="H187" i="126"/>
  <c r="I187" i="126"/>
  <c r="J187" i="126"/>
  <c r="C188" i="126"/>
  <c r="D188" i="126"/>
  <c r="E188" i="126"/>
  <c r="F188" i="126"/>
  <c r="H188" i="126"/>
  <c r="I188" i="126"/>
  <c r="J188" i="126"/>
  <c r="C189" i="126"/>
  <c r="D189" i="126"/>
  <c r="E189" i="126"/>
  <c r="F189" i="126"/>
  <c r="H189" i="126"/>
  <c r="I189" i="126"/>
  <c r="J189" i="126"/>
  <c r="C190" i="126"/>
  <c r="D190" i="126"/>
  <c r="E190" i="126"/>
  <c r="F190" i="126"/>
  <c r="H190" i="126"/>
  <c r="I190" i="126"/>
  <c r="J190" i="126"/>
  <c r="C191" i="126"/>
  <c r="D191" i="126"/>
  <c r="E191" i="126"/>
  <c r="F191" i="126"/>
  <c r="H191" i="126"/>
  <c r="I191" i="126"/>
  <c r="J191" i="126"/>
  <c r="C192" i="126"/>
  <c r="D192" i="126"/>
  <c r="E192" i="126"/>
  <c r="F192" i="126"/>
  <c r="H192" i="126"/>
  <c r="I192" i="126"/>
  <c r="J192" i="126"/>
  <c r="C193" i="126"/>
  <c r="D193" i="126"/>
  <c r="E193" i="126"/>
  <c r="F193" i="126"/>
  <c r="H193" i="126"/>
  <c r="I193" i="126"/>
  <c r="J193" i="126"/>
  <c r="C194" i="126"/>
  <c r="D194" i="126"/>
  <c r="E194" i="126"/>
  <c r="F194" i="126"/>
  <c r="H194" i="126"/>
  <c r="I194" i="126"/>
  <c r="J194" i="126"/>
  <c r="C195" i="126"/>
  <c r="D195" i="126"/>
  <c r="E195" i="126"/>
  <c r="F195" i="126"/>
  <c r="H195" i="126"/>
  <c r="I195" i="126"/>
  <c r="J195" i="126"/>
  <c r="C196" i="126"/>
  <c r="D196" i="126"/>
  <c r="E196" i="126"/>
  <c r="F196" i="126"/>
  <c r="H196" i="126"/>
  <c r="I196" i="126"/>
  <c r="J196" i="126"/>
  <c r="C197" i="126"/>
  <c r="D197" i="126"/>
  <c r="E197" i="126"/>
  <c r="F197" i="126"/>
  <c r="H197" i="126"/>
  <c r="I197" i="126"/>
  <c r="J197" i="126"/>
  <c r="C198" i="126"/>
  <c r="D198" i="126"/>
  <c r="E198" i="126"/>
  <c r="F198" i="126"/>
  <c r="H198" i="126"/>
  <c r="I198" i="126"/>
  <c r="J198" i="126"/>
  <c r="C199" i="126"/>
  <c r="D199" i="126"/>
  <c r="E199" i="126"/>
  <c r="F199" i="126"/>
  <c r="H199" i="126"/>
  <c r="I199" i="126"/>
  <c r="J199" i="126"/>
  <c r="C200" i="126"/>
  <c r="D200" i="126"/>
  <c r="E200" i="126"/>
  <c r="F200" i="126"/>
  <c r="H200" i="126"/>
  <c r="I200" i="126"/>
  <c r="J200" i="126"/>
  <c r="C201" i="126"/>
  <c r="D201" i="126"/>
  <c r="E201" i="126"/>
  <c r="F201" i="126"/>
  <c r="H201" i="126"/>
  <c r="I201" i="126"/>
  <c r="J201" i="126"/>
  <c r="C202" i="126"/>
  <c r="D202" i="126"/>
  <c r="E202" i="126"/>
  <c r="F202" i="126"/>
  <c r="H202" i="126"/>
  <c r="I202" i="126"/>
  <c r="J202" i="126"/>
  <c r="C203" i="126"/>
  <c r="D203" i="126"/>
  <c r="E203" i="126"/>
  <c r="F203" i="126"/>
  <c r="H203" i="126"/>
  <c r="I203" i="126"/>
  <c r="J203" i="126"/>
  <c r="C204" i="126"/>
  <c r="D204" i="126"/>
  <c r="E204" i="126"/>
  <c r="F204" i="126"/>
  <c r="H204" i="126"/>
  <c r="I204" i="126"/>
  <c r="J204" i="126"/>
  <c r="C205" i="126"/>
  <c r="D205" i="126"/>
  <c r="E205" i="126"/>
  <c r="F205" i="126"/>
  <c r="H205" i="126"/>
  <c r="I205" i="126"/>
  <c r="J205" i="126"/>
  <c r="C206" i="126"/>
  <c r="D206" i="126"/>
  <c r="E206" i="126"/>
  <c r="F206" i="126"/>
  <c r="H206" i="126"/>
  <c r="I206" i="126"/>
  <c r="J206" i="126"/>
  <c r="C207" i="126"/>
  <c r="D207" i="126"/>
  <c r="E207" i="126"/>
  <c r="F207" i="126"/>
  <c r="H207" i="126"/>
  <c r="I207" i="126"/>
  <c r="J207" i="126"/>
  <c r="C208" i="126"/>
  <c r="D208" i="126"/>
  <c r="E208" i="126"/>
  <c r="F208" i="126"/>
  <c r="H208" i="126"/>
  <c r="I208" i="126"/>
  <c r="J208" i="126"/>
  <c r="C209" i="126"/>
  <c r="D209" i="126"/>
  <c r="E209" i="126"/>
  <c r="F209" i="126"/>
  <c r="H209" i="126"/>
  <c r="I209" i="126"/>
  <c r="J209" i="126"/>
  <c r="C210" i="126"/>
  <c r="D210" i="126"/>
  <c r="E210" i="126"/>
  <c r="F210" i="126"/>
  <c r="H210" i="126"/>
  <c r="I210" i="126"/>
  <c r="J210" i="126"/>
  <c r="C211" i="126"/>
  <c r="D211" i="126"/>
  <c r="E211" i="126"/>
  <c r="F211" i="126"/>
  <c r="H211" i="126"/>
  <c r="I211" i="126"/>
  <c r="J211" i="126"/>
  <c r="C212" i="126"/>
  <c r="D212" i="126"/>
  <c r="E212" i="126"/>
  <c r="F212" i="126"/>
  <c r="H212" i="126"/>
  <c r="I212" i="126"/>
  <c r="J212" i="126"/>
  <c r="C213" i="126"/>
  <c r="D213" i="126"/>
  <c r="E213" i="126"/>
  <c r="F213" i="126"/>
  <c r="H213" i="126"/>
  <c r="I213" i="126"/>
  <c r="J213" i="126"/>
  <c r="C214" i="126"/>
  <c r="D214" i="126"/>
  <c r="E214" i="126"/>
  <c r="F214" i="126"/>
  <c r="H214" i="126"/>
  <c r="I214" i="126"/>
  <c r="J214" i="126"/>
  <c r="C215" i="126"/>
  <c r="D215" i="126"/>
  <c r="E215" i="126"/>
  <c r="F215" i="126"/>
  <c r="H215" i="126"/>
  <c r="I215" i="126"/>
  <c r="J215" i="126"/>
  <c r="C216" i="126"/>
  <c r="D216" i="126"/>
  <c r="E216" i="126"/>
  <c r="F216" i="126"/>
  <c r="H216" i="126"/>
  <c r="I216" i="126"/>
  <c r="J216" i="126"/>
  <c r="C217" i="126"/>
  <c r="D217" i="126"/>
  <c r="E217" i="126"/>
  <c r="F217" i="126"/>
  <c r="H217" i="126"/>
  <c r="I217" i="126"/>
  <c r="J217" i="126"/>
  <c r="C218" i="126"/>
  <c r="D218" i="126"/>
  <c r="E218" i="126"/>
  <c r="F218" i="126"/>
  <c r="H218" i="126"/>
  <c r="I218" i="126"/>
  <c r="J218" i="126"/>
  <c r="C219" i="126"/>
  <c r="D219" i="126"/>
  <c r="E219" i="126"/>
  <c r="F219" i="126"/>
  <c r="H219" i="126"/>
  <c r="I219" i="126"/>
  <c r="J219" i="126"/>
  <c r="C220" i="126"/>
  <c r="D220" i="126"/>
  <c r="E220" i="126"/>
  <c r="F220" i="126"/>
  <c r="H220" i="126"/>
  <c r="I220" i="126"/>
  <c r="J220" i="126"/>
  <c r="C221" i="126"/>
  <c r="D221" i="126"/>
  <c r="E221" i="126"/>
  <c r="F221" i="126"/>
  <c r="H221" i="126"/>
  <c r="I221" i="126"/>
  <c r="J221" i="126"/>
  <c r="C222" i="126"/>
  <c r="D222" i="126"/>
  <c r="E222" i="126"/>
  <c r="F222" i="126"/>
  <c r="H222" i="126"/>
  <c r="I222" i="126"/>
  <c r="J222" i="126"/>
  <c r="C223" i="126"/>
  <c r="D223" i="126"/>
  <c r="E223" i="126"/>
  <c r="F223" i="126"/>
  <c r="H223" i="126"/>
  <c r="I223" i="126"/>
  <c r="J223" i="126"/>
  <c r="C224" i="126"/>
  <c r="D224" i="126"/>
  <c r="E224" i="126"/>
  <c r="F224" i="126"/>
  <c r="H224" i="126"/>
  <c r="I224" i="126"/>
  <c r="J224" i="126"/>
  <c r="C225" i="126"/>
  <c r="D225" i="126"/>
  <c r="E225" i="126"/>
  <c r="F225" i="126"/>
  <c r="H225" i="126"/>
  <c r="I225" i="126"/>
  <c r="J225" i="126"/>
  <c r="C226" i="126"/>
  <c r="D226" i="126"/>
  <c r="E226" i="126"/>
  <c r="F226" i="126"/>
  <c r="H226" i="126"/>
  <c r="I226" i="126"/>
  <c r="J226" i="126"/>
  <c r="C227" i="126"/>
  <c r="D227" i="126"/>
  <c r="E227" i="126"/>
  <c r="F227" i="126"/>
  <c r="H227" i="126"/>
  <c r="I227" i="126"/>
  <c r="J227" i="126"/>
  <c r="C228" i="126"/>
  <c r="D228" i="126"/>
  <c r="E228" i="126"/>
  <c r="F228" i="126"/>
  <c r="H228" i="126"/>
  <c r="I228" i="126"/>
  <c r="J228" i="126"/>
  <c r="C229" i="126"/>
  <c r="D229" i="126"/>
  <c r="E229" i="126"/>
  <c r="F229" i="126"/>
  <c r="H229" i="126"/>
  <c r="I229" i="126"/>
  <c r="J229" i="126"/>
  <c r="C230" i="126"/>
  <c r="D230" i="126"/>
  <c r="E230" i="126"/>
  <c r="F230" i="126"/>
  <c r="H230" i="126"/>
  <c r="I230" i="126"/>
  <c r="J230" i="126"/>
  <c r="C231" i="126"/>
  <c r="D231" i="126"/>
  <c r="E231" i="126"/>
  <c r="F231" i="126"/>
  <c r="H231" i="126"/>
  <c r="I231" i="126"/>
  <c r="J231" i="126"/>
  <c r="C232" i="126"/>
  <c r="D232" i="126"/>
  <c r="E232" i="126"/>
  <c r="F232" i="126"/>
  <c r="H232" i="126"/>
  <c r="I232" i="126"/>
  <c r="J232" i="126"/>
  <c r="C233" i="126"/>
  <c r="D233" i="126"/>
  <c r="E233" i="126"/>
  <c r="F233" i="126"/>
  <c r="H233" i="126"/>
  <c r="I233" i="126"/>
  <c r="J233" i="126"/>
  <c r="C234" i="126"/>
  <c r="D234" i="126"/>
  <c r="E234" i="126"/>
  <c r="F234" i="126"/>
  <c r="H234" i="126"/>
  <c r="I234" i="126"/>
  <c r="J234" i="126"/>
  <c r="C235" i="126"/>
  <c r="D235" i="126"/>
  <c r="E235" i="126"/>
  <c r="F235" i="126"/>
  <c r="H235" i="126"/>
  <c r="I235" i="126"/>
  <c r="J235" i="126"/>
  <c r="C236" i="126"/>
  <c r="D236" i="126"/>
  <c r="E236" i="126"/>
  <c r="F236" i="126"/>
  <c r="H236" i="126"/>
  <c r="I236" i="126"/>
  <c r="J236" i="126"/>
  <c r="C237" i="126"/>
  <c r="D237" i="126"/>
  <c r="E237" i="126"/>
  <c r="F237" i="126"/>
  <c r="H237" i="126"/>
  <c r="I237" i="126"/>
  <c r="J237" i="126"/>
  <c r="C238" i="126"/>
  <c r="D238" i="126"/>
  <c r="E238" i="126"/>
  <c r="F238" i="126"/>
  <c r="H238" i="126"/>
  <c r="I238" i="126"/>
  <c r="J238" i="126"/>
  <c r="C239" i="126"/>
  <c r="D239" i="126"/>
  <c r="E239" i="126"/>
  <c r="F239" i="126"/>
  <c r="H239" i="126"/>
  <c r="I239" i="126"/>
  <c r="J239" i="126"/>
  <c r="C240" i="126"/>
  <c r="D240" i="126"/>
  <c r="E240" i="126"/>
  <c r="F240" i="126"/>
  <c r="H240" i="126"/>
  <c r="I240" i="126"/>
  <c r="J240" i="126"/>
  <c r="C241" i="126"/>
  <c r="D241" i="126"/>
  <c r="E241" i="126"/>
  <c r="F241" i="126"/>
  <c r="H241" i="126"/>
  <c r="I241" i="126"/>
  <c r="J241" i="126"/>
  <c r="C242" i="126"/>
  <c r="D242" i="126"/>
  <c r="E242" i="126"/>
  <c r="F242" i="126"/>
  <c r="H242" i="126"/>
  <c r="I242" i="126"/>
  <c r="J242" i="126"/>
  <c r="C243" i="126"/>
  <c r="D243" i="126"/>
  <c r="E243" i="126"/>
  <c r="F243" i="126"/>
  <c r="H243" i="126"/>
  <c r="I243" i="126"/>
  <c r="J243" i="126"/>
  <c r="C244" i="126"/>
  <c r="D244" i="126"/>
  <c r="E244" i="126"/>
  <c r="F244" i="126"/>
  <c r="H244" i="126"/>
  <c r="I244" i="126"/>
  <c r="J244" i="126"/>
  <c r="C245" i="126"/>
  <c r="D245" i="126"/>
  <c r="E245" i="126"/>
  <c r="F245" i="126"/>
  <c r="H245" i="126"/>
  <c r="I245" i="126"/>
  <c r="J245" i="126"/>
  <c r="C246" i="126"/>
  <c r="D246" i="126"/>
  <c r="E246" i="126"/>
  <c r="F246" i="126"/>
  <c r="H246" i="126"/>
  <c r="I246" i="126"/>
  <c r="J246" i="126"/>
  <c r="C247" i="126"/>
  <c r="D247" i="126"/>
  <c r="E247" i="126"/>
  <c r="F247" i="126"/>
  <c r="H247" i="126"/>
  <c r="I247" i="126"/>
  <c r="J247" i="126"/>
  <c r="C248" i="126"/>
  <c r="D248" i="126"/>
  <c r="E248" i="126"/>
  <c r="F248" i="126"/>
  <c r="H248" i="126"/>
  <c r="I248" i="126"/>
  <c r="J248" i="126"/>
  <c r="C249" i="126"/>
  <c r="D249" i="126"/>
  <c r="E249" i="126"/>
  <c r="F249" i="126"/>
  <c r="H249" i="126"/>
  <c r="I249" i="126"/>
  <c r="J249" i="126"/>
  <c r="C250" i="126"/>
  <c r="D250" i="126"/>
  <c r="E250" i="126"/>
  <c r="F250" i="126"/>
  <c r="H250" i="126"/>
  <c r="I250" i="126"/>
  <c r="J250" i="126"/>
  <c r="C251" i="126"/>
  <c r="D251" i="126"/>
  <c r="E251" i="126"/>
  <c r="F251" i="126"/>
  <c r="H251" i="126"/>
  <c r="I251" i="126"/>
  <c r="J251" i="126"/>
  <c r="C252" i="126"/>
  <c r="D252" i="126"/>
  <c r="E252" i="126"/>
  <c r="F252" i="126"/>
  <c r="H252" i="126"/>
  <c r="I252" i="126"/>
  <c r="J252" i="126"/>
  <c r="C253" i="126"/>
  <c r="D253" i="126"/>
  <c r="E253" i="126"/>
  <c r="F253" i="126"/>
  <c r="H253" i="126"/>
  <c r="I253" i="126"/>
  <c r="J253" i="126"/>
  <c r="C254" i="126"/>
  <c r="D254" i="126"/>
  <c r="E254" i="126"/>
  <c r="F254" i="126"/>
  <c r="H254" i="126"/>
  <c r="I254" i="126"/>
  <c r="J254" i="126"/>
  <c r="C255" i="126"/>
  <c r="D255" i="126"/>
  <c r="E255" i="126"/>
  <c r="F255" i="126"/>
  <c r="H255" i="126"/>
  <c r="I255" i="126"/>
  <c r="J255" i="126"/>
  <c r="C256" i="126"/>
  <c r="D256" i="126"/>
  <c r="E256" i="126"/>
  <c r="F256" i="126"/>
  <c r="H256" i="126"/>
  <c r="I256" i="126"/>
  <c r="J256" i="126"/>
  <c r="C257" i="126"/>
  <c r="D257" i="126"/>
  <c r="E257" i="126"/>
  <c r="F257" i="126"/>
  <c r="H257" i="126"/>
  <c r="I257" i="126"/>
  <c r="J257" i="126"/>
  <c r="C258" i="126"/>
  <c r="D258" i="126"/>
  <c r="E258" i="126"/>
  <c r="F258" i="126"/>
  <c r="H258" i="126"/>
  <c r="I258" i="126"/>
  <c r="J258" i="126"/>
  <c r="C259" i="126"/>
  <c r="D259" i="126"/>
  <c r="E259" i="126"/>
  <c r="F259" i="126"/>
  <c r="H259" i="126"/>
  <c r="I259" i="126"/>
  <c r="J259" i="126"/>
  <c r="C260" i="126"/>
  <c r="D260" i="126"/>
  <c r="E260" i="126"/>
  <c r="F260" i="126"/>
  <c r="H260" i="126"/>
  <c r="I260" i="126"/>
  <c r="J260" i="126"/>
  <c r="C261" i="126"/>
  <c r="D261" i="126"/>
  <c r="E261" i="126"/>
  <c r="F261" i="126"/>
  <c r="H261" i="126"/>
  <c r="I261" i="126"/>
  <c r="J261" i="126"/>
  <c r="C262" i="126"/>
  <c r="D262" i="126"/>
  <c r="E262" i="126"/>
  <c r="F262" i="126"/>
  <c r="H262" i="126"/>
  <c r="I262" i="126"/>
  <c r="J262" i="126"/>
  <c r="C263" i="126"/>
  <c r="D263" i="126"/>
  <c r="E263" i="126"/>
  <c r="F263" i="126"/>
  <c r="H263" i="126"/>
  <c r="I263" i="126"/>
  <c r="J263" i="126"/>
  <c r="C264" i="126"/>
  <c r="D264" i="126"/>
  <c r="E264" i="126"/>
  <c r="F264" i="126"/>
  <c r="H264" i="126"/>
  <c r="I264" i="126"/>
  <c r="J264" i="126"/>
  <c r="C265" i="126"/>
  <c r="D265" i="126"/>
  <c r="E265" i="126"/>
  <c r="F265" i="126"/>
  <c r="H265" i="126"/>
  <c r="I265" i="126"/>
  <c r="J265" i="126"/>
  <c r="C266" i="126"/>
  <c r="D266" i="126"/>
  <c r="E266" i="126"/>
  <c r="F266" i="126"/>
  <c r="H266" i="126"/>
  <c r="I266" i="126"/>
  <c r="J266" i="126"/>
  <c r="C267" i="126"/>
  <c r="D267" i="126"/>
  <c r="E267" i="126"/>
  <c r="F267" i="126"/>
  <c r="H267" i="126"/>
  <c r="I267" i="126"/>
  <c r="J267" i="126"/>
  <c r="C268" i="126"/>
  <c r="D268" i="126"/>
  <c r="E268" i="126"/>
  <c r="F268" i="126"/>
  <c r="H268" i="126"/>
  <c r="I268" i="126"/>
  <c r="J268" i="126"/>
  <c r="C269" i="126"/>
  <c r="D269" i="126"/>
  <c r="E269" i="126"/>
  <c r="F269" i="126"/>
  <c r="H269" i="126"/>
  <c r="I269" i="126"/>
  <c r="J269" i="126"/>
  <c r="C270" i="126"/>
  <c r="D270" i="126"/>
  <c r="E270" i="126"/>
  <c r="F270" i="126"/>
  <c r="H270" i="126"/>
  <c r="I270" i="126"/>
  <c r="J270" i="126"/>
  <c r="C271" i="126"/>
  <c r="D271" i="126"/>
  <c r="E271" i="126"/>
  <c r="F271" i="126"/>
  <c r="H271" i="126"/>
  <c r="I271" i="126"/>
  <c r="J271" i="126"/>
  <c r="C272" i="126"/>
  <c r="D272" i="126"/>
  <c r="E272" i="126"/>
  <c r="F272" i="126"/>
  <c r="H272" i="126"/>
  <c r="I272" i="126"/>
  <c r="J272" i="126"/>
  <c r="C273" i="126"/>
  <c r="D273" i="126"/>
  <c r="E273" i="126"/>
  <c r="F273" i="126"/>
  <c r="H273" i="126"/>
  <c r="I273" i="126"/>
  <c r="J273" i="126"/>
  <c r="C274" i="126"/>
  <c r="D274" i="126"/>
  <c r="E274" i="126"/>
  <c r="F274" i="126"/>
  <c r="H274" i="126"/>
  <c r="I274" i="126"/>
  <c r="J274" i="126"/>
  <c r="C275" i="126"/>
  <c r="D275" i="126"/>
  <c r="E275" i="126"/>
  <c r="F275" i="126"/>
  <c r="H275" i="126"/>
  <c r="I275" i="126"/>
  <c r="J275" i="126"/>
  <c r="C276" i="126"/>
  <c r="D276" i="126"/>
  <c r="E276" i="126"/>
  <c r="F276" i="126"/>
  <c r="H276" i="126"/>
  <c r="I276" i="126"/>
  <c r="J276" i="126"/>
  <c r="C277" i="126"/>
  <c r="D277" i="126"/>
  <c r="E277" i="126"/>
  <c r="F277" i="126"/>
  <c r="H277" i="126"/>
  <c r="I277" i="126"/>
  <c r="J277" i="126"/>
  <c r="C278" i="126"/>
  <c r="D278" i="126"/>
  <c r="E278" i="126"/>
  <c r="F278" i="126"/>
  <c r="H278" i="126"/>
  <c r="I278" i="126"/>
  <c r="J278" i="126"/>
  <c r="C279" i="126"/>
  <c r="D279" i="126"/>
  <c r="E279" i="126"/>
  <c r="F279" i="126"/>
  <c r="H279" i="126"/>
  <c r="I279" i="126"/>
  <c r="J279" i="126"/>
  <c r="C280" i="126"/>
  <c r="D280" i="126"/>
  <c r="E280" i="126"/>
  <c r="F280" i="126"/>
  <c r="H280" i="126"/>
  <c r="I280" i="126"/>
  <c r="J280" i="126"/>
  <c r="C281" i="126"/>
  <c r="D281" i="126"/>
  <c r="E281" i="126"/>
  <c r="F281" i="126"/>
  <c r="H281" i="126"/>
  <c r="I281" i="126"/>
  <c r="J281" i="126"/>
  <c r="C282" i="126"/>
  <c r="D282" i="126"/>
  <c r="E282" i="126"/>
  <c r="F282" i="126"/>
  <c r="H282" i="126"/>
  <c r="I282" i="126"/>
  <c r="J282" i="126"/>
  <c r="C283" i="126"/>
  <c r="D283" i="126"/>
  <c r="E283" i="126"/>
  <c r="F283" i="126"/>
  <c r="H283" i="126"/>
  <c r="I283" i="126"/>
  <c r="J283" i="126"/>
  <c r="C284" i="126"/>
  <c r="D284" i="126"/>
  <c r="E284" i="126"/>
  <c r="F284" i="126"/>
  <c r="H284" i="126"/>
  <c r="I284" i="126"/>
  <c r="J284" i="126"/>
  <c r="C285" i="126"/>
  <c r="D285" i="126"/>
  <c r="E285" i="126"/>
  <c r="F285" i="126"/>
  <c r="H285" i="126"/>
  <c r="I285" i="126"/>
  <c r="J285" i="126"/>
  <c r="C286" i="126"/>
  <c r="D286" i="126"/>
  <c r="E286" i="126"/>
  <c r="F286" i="126"/>
  <c r="H286" i="126"/>
  <c r="I286" i="126"/>
  <c r="J286" i="126"/>
  <c r="C287" i="126"/>
  <c r="D287" i="126"/>
  <c r="E287" i="126"/>
  <c r="F287" i="126"/>
  <c r="H287" i="126"/>
  <c r="I287" i="126"/>
  <c r="J287" i="126"/>
  <c r="C288" i="126"/>
  <c r="D288" i="126"/>
  <c r="E288" i="126"/>
  <c r="F288" i="126"/>
  <c r="H288" i="126"/>
  <c r="I288" i="126"/>
  <c r="J288" i="126"/>
  <c r="C289" i="126"/>
  <c r="D289" i="126"/>
  <c r="E289" i="126"/>
  <c r="F289" i="126"/>
  <c r="H289" i="126"/>
  <c r="I289" i="126"/>
  <c r="J289" i="126"/>
  <c r="C290" i="126"/>
  <c r="D290" i="126"/>
  <c r="E290" i="126"/>
  <c r="F290" i="126"/>
  <c r="H290" i="126"/>
  <c r="I290" i="126"/>
  <c r="J290" i="126"/>
  <c r="C291" i="126"/>
  <c r="D291" i="126"/>
  <c r="E291" i="126"/>
  <c r="F291" i="126"/>
  <c r="H291" i="126"/>
  <c r="I291" i="126"/>
  <c r="J291" i="126"/>
  <c r="C292" i="126"/>
  <c r="D292" i="126"/>
  <c r="E292" i="126"/>
  <c r="F292" i="126"/>
  <c r="H292" i="126"/>
  <c r="I292" i="126"/>
  <c r="J292" i="126"/>
  <c r="C293" i="126"/>
  <c r="D293" i="126"/>
  <c r="E293" i="126"/>
  <c r="F293" i="126"/>
  <c r="H293" i="126"/>
  <c r="I293" i="126"/>
  <c r="J293" i="126"/>
  <c r="C294" i="126"/>
  <c r="D294" i="126"/>
  <c r="E294" i="126"/>
  <c r="F294" i="126"/>
  <c r="H294" i="126"/>
  <c r="I294" i="126"/>
  <c r="J294" i="126"/>
  <c r="C295" i="126"/>
  <c r="D295" i="126"/>
  <c r="E295" i="126"/>
  <c r="F295" i="126"/>
  <c r="H295" i="126"/>
  <c r="I295" i="126"/>
  <c r="J295" i="126"/>
  <c r="C296" i="126"/>
  <c r="D296" i="126"/>
  <c r="E296" i="126"/>
  <c r="F296" i="126"/>
  <c r="H296" i="126"/>
  <c r="I296" i="126"/>
  <c r="J296" i="126"/>
  <c r="C297" i="126"/>
  <c r="D297" i="126"/>
  <c r="E297" i="126"/>
  <c r="F297" i="126"/>
  <c r="H297" i="126"/>
  <c r="I297" i="126"/>
  <c r="J297" i="126"/>
  <c r="C298" i="126"/>
  <c r="D298" i="126"/>
  <c r="E298" i="126"/>
  <c r="F298" i="126"/>
  <c r="H298" i="126"/>
  <c r="I298" i="126"/>
  <c r="J298" i="126"/>
  <c r="C299" i="126"/>
  <c r="D299" i="126"/>
  <c r="E299" i="126"/>
  <c r="F299" i="126"/>
  <c r="H299" i="126"/>
  <c r="I299" i="126"/>
  <c r="J299" i="126"/>
  <c r="C300" i="126"/>
  <c r="D300" i="126"/>
  <c r="E300" i="126"/>
  <c r="F300" i="126"/>
  <c r="H300" i="126"/>
  <c r="I300" i="126"/>
  <c r="J300" i="126"/>
  <c r="C301" i="126"/>
  <c r="D301" i="126"/>
  <c r="E301" i="126"/>
  <c r="F301" i="126"/>
  <c r="H301" i="126"/>
  <c r="I301" i="126"/>
  <c r="J301" i="126"/>
  <c r="C302" i="126"/>
  <c r="D302" i="126"/>
  <c r="E302" i="126"/>
  <c r="F302" i="126"/>
  <c r="H302" i="126"/>
  <c r="I302" i="126"/>
  <c r="J302" i="126"/>
  <c r="C303" i="126"/>
  <c r="D303" i="126"/>
  <c r="E303" i="126"/>
  <c r="F303" i="126"/>
  <c r="H303" i="126"/>
  <c r="I303" i="126"/>
  <c r="J303" i="126"/>
  <c r="C304" i="126"/>
  <c r="D304" i="126"/>
  <c r="E304" i="126"/>
  <c r="F304" i="126"/>
  <c r="H304" i="126"/>
  <c r="I304" i="126"/>
  <c r="J304" i="126"/>
  <c r="C305" i="126"/>
  <c r="D305" i="126"/>
  <c r="E305" i="126"/>
  <c r="F305" i="126"/>
  <c r="H305" i="126"/>
  <c r="I305" i="126"/>
  <c r="J305" i="126"/>
  <c r="C306" i="126"/>
  <c r="D306" i="126"/>
  <c r="E306" i="126"/>
  <c r="F306" i="126"/>
  <c r="H306" i="126"/>
  <c r="I306" i="126"/>
  <c r="J306" i="126"/>
  <c r="C307" i="126"/>
  <c r="D307" i="126"/>
  <c r="E307" i="126"/>
  <c r="F307" i="126"/>
  <c r="H307" i="126"/>
  <c r="I307" i="126"/>
  <c r="J307" i="126"/>
  <c r="C308" i="126"/>
  <c r="D308" i="126"/>
  <c r="E308" i="126"/>
  <c r="F308" i="126"/>
  <c r="H308" i="126"/>
  <c r="I308" i="126"/>
  <c r="J308" i="126"/>
  <c r="C309" i="126"/>
  <c r="D309" i="126"/>
  <c r="E309" i="126"/>
  <c r="F309" i="126"/>
  <c r="H309" i="126"/>
  <c r="I309" i="126"/>
  <c r="J309" i="126"/>
  <c r="C310" i="126"/>
  <c r="D310" i="126"/>
  <c r="E310" i="126"/>
  <c r="F310" i="126"/>
  <c r="H310" i="126"/>
  <c r="I310" i="126"/>
  <c r="J310" i="126"/>
  <c r="C311" i="126"/>
  <c r="D311" i="126"/>
  <c r="E311" i="126"/>
  <c r="F311" i="126"/>
  <c r="H311" i="126"/>
  <c r="I311" i="126"/>
  <c r="J311" i="126"/>
  <c r="C312" i="126"/>
  <c r="D312" i="126"/>
  <c r="E312" i="126"/>
  <c r="F312" i="126"/>
  <c r="H312" i="126"/>
  <c r="I312" i="126"/>
  <c r="J312" i="126"/>
  <c r="C313" i="126"/>
  <c r="D313" i="126"/>
  <c r="E313" i="126"/>
  <c r="F313" i="126"/>
  <c r="H313" i="126"/>
  <c r="I313" i="126"/>
  <c r="J313" i="126"/>
  <c r="C314" i="126"/>
  <c r="D314" i="126"/>
  <c r="E314" i="126"/>
  <c r="F314" i="126"/>
  <c r="H314" i="126"/>
  <c r="I314" i="126"/>
  <c r="J314" i="126"/>
  <c r="C315" i="126"/>
  <c r="D315" i="126"/>
  <c r="E315" i="126"/>
  <c r="F315" i="126"/>
  <c r="H315" i="126"/>
  <c r="I315" i="126"/>
  <c r="J315" i="126"/>
  <c r="C316" i="126"/>
  <c r="D316" i="126"/>
  <c r="E316" i="126"/>
  <c r="F316" i="126"/>
  <c r="H316" i="126"/>
  <c r="I316" i="126"/>
  <c r="J316" i="126"/>
  <c r="C317" i="126"/>
  <c r="D317" i="126"/>
  <c r="E317" i="126"/>
  <c r="F317" i="126"/>
  <c r="H317" i="126"/>
  <c r="I317" i="126"/>
  <c r="J317" i="126"/>
  <c r="C318" i="126"/>
  <c r="D318" i="126"/>
  <c r="E318" i="126"/>
  <c r="F318" i="126"/>
  <c r="H318" i="126"/>
  <c r="I318" i="126"/>
  <c r="J318" i="126"/>
  <c r="C319" i="126"/>
  <c r="D319" i="126"/>
  <c r="E319" i="126"/>
  <c r="F319" i="126"/>
  <c r="H319" i="126"/>
  <c r="I319" i="126"/>
  <c r="J319" i="126"/>
  <c r="C320" i="126"/>
  <c r="D320" i="126"/>
  <c r="E320" i="126"/>
  <c r="F320" i="126"/>
  <c r="H320" i="126"/>
  <c r="I320" i="126"/>
  <c r="J320" i="126"/>
  <c r="C321" i="126"/>
  <c r="D321" i="126"/>
  <c r="E321" i="126"/>
  <c r="F321" i="126"/>
  <c r="H321" i="126"/>
  <c r="I321" i="126"/>
  <c r="J321" i="126"/>
  <c r="C322" i="126"/>
  <c r="D322" i="126"/>
  <c r="E322" i="126"/>
  <c r="F322" i="126"/>
  <c r="H322" i="126"/>
  <c r="I322" i="126"/>
  <c r="J322" i="126"/>
  <c r="C323" i="126"/>
  <c r="D323" i="126"/>
  <c r="E323" i="126"/>
  <c r="F323" i="126"/>
  <c r="H323" i="126"/>
  <c r="I323" i="126"/>
  <c r="J323" i="126"/>
  <c r="C324" i="126"/>
  <c r="D324" i="126"/>
  <c r="E324" i="126"/>
  <c r="F324" i="126"/>
  <c r="H324" i="126"/>
  <c r="I324" i="126"/>
  <c r="J324" i="126"/>
  <c r="C325" i="126"/>
  <c r="D325" i="126"/>
  <c r="E325" i="126"/>
  <c r="F325" i="126"/>
  <c r="H325" i="126"/>
  <c r="I325" i="126"/>
  <c r="J325" i="126"/>
  <c r="C326" i="126"/>
  <c r="D326" i="126"/>
  <c r="E326" i="126"/>
  <c r="F326" i="126"/>
  <c r="H326" i="126"/>
  <c r="I326" i="126"/>
  <c r="J326" i="126"/>
  <c r="C327" i="126"/>
  <c r="D327" i="126"/>
  <c r="E327" i="126"/>
  <c r="F327" i="126"/>
  <c r="H327" i="126"/>
  <c r="I327" i="126"/>
  <c r="J327" i="126"/>
  <c r="C328" i="126"/>
  <c r="D328" i="126"/>
  <c r="E328" i="126"/>
  <c r="F328" i="126"/>
  <c r="H328" i="126"/>
  <c r="I328" i="126"/>
  <c r="J328" i="126"/>
  <c r="C329" i="126"/>
  <c r="D329" i="126"/>
  <c r="E329" i="126"/>
  <c r="F329" i="126"/>
  <c r="H329" i="126"/>
  <c r="I329" i="126"/>
  <c r="J329" i="126"/>
  <c r="C330" i="126"/>
  <c r="D330" i="126"/>
  <c r="E330" i="126"/>
  <c r="F330" i="126"/>
  <c r="H330" i="126"/>
  <c r="I330" i="126"/>
  <c r="J330" i="126"/>
  <c r="C331" i="126"/>
  <c r="D331" i="126"/>
  <c r="E331" i="126"/>
  <c r="F331" i="126"/>
  <c r="H331" i="126"/>
  <c r="I331" i="126"/>
  <c r="J331" i="126"/>
  <c r="C332" i="126"/>
  <c r="D332" i="126"/>
  <c r="E332" i="126"/>
  <c r="F332" i="126"/>
  <c r="H332" i="126"/>
  <c r="I332" i="126"/>
  <c r="J332" i="126"/>
  <c r="C333" i="126"/>
  <c r="D333" i="126"/>
  <c r="E333" i="126"/>
  <c r="F333" i="126"/>
  <c r="H333" i="126"/>
  <c r="I333" i="126"/>
  <c r="J333" i="126"/>
  <c r="C334" i="126"/>
  <c r="D334" i="126"/>
  <c r="E334" i="126"/>
  <c r="F334" i="126"/>
  <c r="H334" i="126"/>
  <c r="I334" i="126"/>
  <c r="J334" i="126"/>
  <c r="C335" i="126"/>
  <c r="D335" i="126"/>
  <c r="E335" i="126"/>
  <c r="F335" i="126"/>
  <c r="H335" i="126"/>
  <c r="I335" i="126"/>
  <c r="J335" i="126"/>
  <c r="C336" i="126"/>
  <c r="D336" i="126"/>
  <c r="E336" i="126"/>
  <c r="F336" i="126"/>
  <c r="H336" i="126"/>
  <c r="I336" i="126"/>
  <c r="J336" i="126"/>
  <c r="C337" i="126"/>
  <c r="D337" i="126"/>
  <c r="E337" i="126"/>
  <c r="F337" i="126"/>
  <c r="H337" i="126"/>
  <c r="I337" i="126"/>
  <c r="J337" i="126"/>
  <c r="C338" i="126"/>
  <c r="D338" i="126"/>
  <c r="E338" i="126"/>
  <c r="F338" i="126"/>
  <c r="H338" i="126"/>
  <c r="I338" i="126"/>
  <c r="J338" i="126"/>
  <c r="C339" i="126"/>
  <c r="D339" i="126"/>
  <c r="E339" i="126"/>
  <c r="F339" i="126"/>
  <c r="H339" i="126"/>
  <c r="I339" i="126"/>
  <c r="J339" i="126"/>
  <c r="C340" i="126"/>
  <c r="D340" i="126"/>
  <c r="E340" i="126"/>
  <c r="F340" i="126"/>
  <c r="H340" i="126"/>
  <c r="I340" i="126"/>
  <c r="J340" i="126"/>
  <c r="C341" i="126"/>
  <c r="D341" i="126"/>
  <c r="E341" i="126"/>
  <c r="F341" i="126"/>
  <c r="H341" i="126"/>
  <c r="I341" i="126"/>
  <c r="J341" i="126"/>
  <c r="C342" i="126"/>
  <c r="D342" i="126"/>
  <c r="E342" i="126"/>
  <c r="F342" i="126"/>
  <c r="H342" i="126"/>
  <c r="I342" i="126"/>
  <c r="J342" i="126"/>
  <c r="C343" i="126"/>
  <c r="D343" i="126"/>
  <c r="E343" i="126"/>
  <c r="F343" i="126"/>
  <c r="H343" i="126"/>
  <c r="I343" i="126"/>
  <c r="J343" i="126"/>
  <c r="C344" i="126"/>
  <c r="D344" i="126"/>
  <c r="E344" i="126"/>
  <c r="F344" i="126"/>
  <c r="H344" i="126"/>
  <c r="I344" i="126"/>
  <c r="J344" i="126"/>
  <c r="C345" i="126"/>
  <c r="D345" i="126"/>
  <c r="E345" i="126"/>
  <c r="F345" i="126"/>
  <c r="H345" i="126"/>
  <c r="I345" i="126"/>
  <c r="J345" i="126"/>
  <c r="C346" i="126"/>
  <c r="D346" i="126"/>
  <c r="E346" i="126"/>
  <c r="F346" i="126"/>
  <c r="H346" i="126"/>
  <c r="I346" i="126"/>
  <c r="J346" i="126"/>
  <c r="C347" i="126"/>
  <c r="D347" i="126"/>
  <c r="E347" i="126"/>
  <c r="F347" i="126"/>
  <c r="H347" i="126"/>
  <c r="I347" i="126"/>
  <c r="J347" i="126"/>
  <c r="C348" i="126"/>
  <c r="D348" i="126"/>
  <c r="E348" i="126"/>
  <c r="F348" i="126"/>
  <c r="H348" i="126"/>
  <c r="I348" i="126"/>
  <c r="J348" i="126"/>
  <c r="C349" i="126"/>
  <c r="D349" i="126"/>
  <c r="E349" i="126"/>
  <c r="F349" i="126"/>
  <c r="H349" i="126"/>
  <c r="I349" i="126"/>
  <c r="J349" i="126"/>
  <c r="C350" i="126"/>
  <c r="D350" i="126"/>
  <c r="E350" i="126"/>
  <c r="F350" i="126"/>
  <c r="H350" i="126"/>
  <c r="I350" i="126"/>
  <c r="J350" i="126"/>
  <c r="C351" i="126"/>
  <c r="D351" i="126"/>
  <c r="E351" i="126"/>
  <c r="F351" i="126"/>
  <c r="H351" i="126"/>
  <c r="I351" i="126"/>
  <c r="J351" i="126"/>
  <c r="C352" i="126"/>
  <c r="D352" i="126"/>
  <c r="E352" i="126"/>
  <c r="F352" i="126"/>
  <c r="H352" i="126"/>
  <c r="I352" i="126"/>
  <c r="J352" i="126"/>
  <c r="C353" i="126"/>
  <c r="D353" i="126"/>
  <c r="E353" i="126"/>
  <c r="F353" i="126"/>
  <c r="H353" i="126"/>
  <c r="I353" i="126"/>
  <c r="J353" i="126"/>
  <c r="C354" i="126"/>
  <c r="D354" i="126"/>
  <c r="E354" i="126"/>
  <c r="F354" i="126"/>
  <c r="H354" i="126"/>
  <c r="I354" i="126"/>
  <c r="J354" i="126"/>
  <c r="C355" i="126"/>
  <c r="D355" i="126"/>
  <c r="E355" i="126"/>
  <c r="F355" i="126"/>
  <c r="H355" i="126"/>
  <c r="I355" i="126"/>
  <c r="J355" i="126"/>
  <c r="C356" i="126"/>
  <c r="D356" i="126"/>
  <c r="E356" i="126"/>
  <c r="F356" i="126"/>
  <c r="H356" i="126"/>
  <c r="I356" i="126"/>
  <c r="J356" i="126"/>
  <c r="C357" i="126"/>
  <c r="D357" i="126"/>
  <c r="E357" i="126"/>
  <c r="F357" i="126"/>
  <c r="H357" i="126"/>
  <c r="I357" i="126"/>
  <c r="J357" i="126"/>
  <c r="C358" i="126"/>
  <c r="D358" i="126"/>
  <c r="E358" i="126"/>
  <c r="F358" i="126"/>
  <c r="H358" i="126"/>
  <c r="I358" i="126"/>
  <c r="J358" i="126"/>
  <c r="C359" i="126"/>
  <c r="D359" i="126"/>
  <c r="E359" i="126"/>
  <c r="F359" i="126"/>
  <c r="H359" i="126"/>
  <c r="I359" i="126"/>
  <c r="J359" i="126"/>
  <c r="C360" i="126"/>
  <c r="D360" i="126"/>
  <c r="E360" i="126"/>
  <c r="F360" i="126"/>
  <c r="H360" i="126"/>
  <c r="I360" i="126"/>
  <c r="J360" i="126"/>
  <c r="C361" i="126"/>
  <c r="D361" i="126"/>
  <c r="E361" i="126"/>
  <c r="F361" i="126"/>
  <c r="H361" i="126"/>
  <c r="I361" i="126"/>
  <c r="J361" i="126"/>
  <c r="C362" i="126"/>
  <c r="D362" i="126"/>
  <c r="E362" i="126"/>
  <c r="F362" i="126"/>
  <c r="H362" i="126"/>
  <c r="I362" i="126"/>
  <c r="J362" i="126"/>
  <c r="C363" i="126"/>
  <c r="D363" i="126"/>
  <c r="E363" i="126"/>
  <c r="F363" i="126"/>
  <c r="H363" i="126"/>
  <c r="I363" i="126"/>
  <c r="J363" i="126"/>
  <c r="C364" i="126"/>
  <c r="D364" i="126"/>
  <c r="E364" i="126"/>
  <c r="F364" i="126"/>
  <c r="H364" i="126"/>
  <c r="I364" i="126"/>
  <c r="J364" i="126"/>
  <c r="C365" i="126"/>
  <c r="D365" i="126"/>
  <c r="E365" i="126"/>
  <c r="F365" i="126"/>
  <c r="H365" i="126"/>
  <c r="I365" i="126"/>
  <c r="J365" i="126"/>
  <c r="C366" i="126"/>
  <c r="D366" i="126"/>
  <c r="E366" i="126"/>
  <c r="F366" i="126"/>
  <c r="H366" i="126"/>
  <c r="I366" i="126"/>
  <c r="J366" i="126"/>
  <c r="C367" i="126"/>
  <c r="D367" i="126"/>
  <c r="E367" i="126"/>
  <c r="F367" i="126"/>
  <c r="H367" i="126"/>
  <c r="I367" i="126"/>
  <c r="J367" i="126"/>
  <c r="C368" i="126"/>
  <c r="D368" i="126"/>
  <c r="E368" i="126"/>
  <c r="F368" i="126"/>
  <c r="H368" i="126"/>
  <c r="I368" i="126"/>
  <c r="J368" i="126"/>
  <c r="C369" i="126"/>
  <c r="D369" i="126"/>
  <c r="E369" i="126"/>
  <c r="F369" i="126"/>
  <c r="H369" i="126"/>
  <c r="I369" i="126"/>
  <c r="J369" i="126"/>
  <c r="C370" i="126"/>
  <c r="D370" i="126"/>
  <c r="E370" i="126"/>
  <c r="F370" i="126"/>
  <c r="H370" i="126"/>
  <c r="I370" i="126"/>
  <c r="J370" i="126"/>
  <c r="C371" i="126"/>
  <c r="D371" i="126"/>
  <c r="E371" i="126"/>
  <c r="F371" i="126"/>
  <c r="H371" i="126"/>
  <c r="I371" i="126"/>
  <c r="J371" i="126"/>
  <c r="C372" i="126"/>
  <c r="D372" i="126"/>
  <c r="E372" i="126"/>
  <c r="F372" i="126"/>
  <c r="H372" i="126"/>
  <c r="I372" i="126"/>
  <c r="J372" i="126"/>
  <c r="C373" i="126"/>
  <c r="D373" i="126"/>
  <c r="E373" i="126"/>
  <c r="F373" i="126"/>
  <c r="H373" i="126"/>
  <c r="I373" i="126"/>
  <c r="J373" i="126"/>
  <c r="C374" i="126"/>
  <c r="D374" i="126"/>
  <c r="E374" i="126"/>
  <c r="F374" i="126"/>
  <c r="H374" i="126"/>
  <c r="I374" i="126"/>
  <c r="J374" i="126"/>
  <c r="C375" i="126"/>
  <c r="D375" i="126"/>
  <c r="E375" i="126"/>
  <c r="F375" i="126"/>
  <c r="H375" i="126"/>
  <c r="I375" i="126"/>
  <c r="J375" i="126"/>
  <c r="C376" i="126"/>
  <c r="D376" i="126"/>
  <c r="E376" i="126"/>
  <c r="F376" i="126"/>
  <c r="H376" i="126"/>
  <c r="I376" i="126"/>
  <c r="J376" i="126"/>
  <c r="C377" i="126"/>
  <c r="D377" i="126"/>
  <c r="E377" i="126"/>
  <c r="F377" i="126"/>
  <c r="H377" i="126"/>
  <c r="I377" i="126"/>
  <c r="J377" i="126"/>
  <c r="C378" i="126"/>
  <c r="D378" i="126"/>
  <c r="E378" i="126"/>
  <c r="F378" i="126"/>
  <c r="H378" i="126"/>
  <c r="I378" i="126"/>
  <c r="J378" i="126"/>
  <c r="C379" i="126"/>
  <c r="D379" i="126"/>
  <c r="E379" i="126"/>
  <c r="F379" i="126"/>
  <c r="H379" i="126"/>
  <c r="I379" i="126"/>
  <c r="J379" i="126"/>
  <c r="C380" i="126"/>
  <c r="D380" i="126"/>
  <c r="E380" i="126"/>
  <c r="F380" i="126"/>
  <c r="H380" i="126"/>
  <c r="I380" i="126"/>
  <c r="J380" i="126"/>
  <c r="C381" i="126"/>
  <c r="D381" i="126"/>
  <c r="E381" i="126"/>
  <c r="F381" i="126"/>
  <c r="H381" i="126"/>
  <c r="I381" i="126"/>
  <c r="J381" i="126"/>
  <c r="C382" i="126"/>
  <c r="D382" i="126"/>
  <c r="E382" i="126"/>
  <c r="F382" i="126"/>
  <c r="H382" i="126"/>
  <c r="I382" i="126"/>
  <c r="J382" i="126"/>
  <c r="C383" i="126"/>
  <c r="D383" i="126"/>
  <c r="E383" i="126"/>
  <c r="F383" i="126"/>
  <c r="H383" i="126"/>
  <c r="I383" i="126"/>
  <c r="J383" i="126"/>
  <c r="C384" i="126"/>
  <c r="D384" i="126"/>
  <c r="E384" i="126"/>
  <c r="F384" i="126"/>
  <c r="H384" i="126"/>
  <c r="I384" i="126"/>
  <c r="J384" i="126"/>
  <c r="C385" i="126"/>
  <c r="D385" i="126"/>
  <c r="E385" i="126"/>
  <c r="F385" i="126"/>
  <c r="H385" i="126"/>
  <c r="I385" i="126"/>
  <c r="J385" i="126"/>
  <c r="C386" i="126"/>
  <c r="D386" i="126"/>
  <c r="E386" i="126"/>
  <c r="F386" i="126"/>
  <c r="H386" i="126"/>
  <c r="I386" i="126"/>
  <c r="J386" i="126"/>
  <c r="C387" i="126"/>
  <c r="D387" i="126"/>
  <c r="E387" i="126"/>
  <c r="F387" i="126"/>
  <c r="H387" i="126"/>
  <c r="I387" i="126"/>
  <c r="J387" i="126"/>
  <c r="C388" i="126"/>
  <c r="D388" i="126"/>
  <c r="E388" i="126"/>
  <c r="F388" i="126"/>
  <c r="H388" i="126"/>
  <c r="I388" i="126"/>
  <c r="J388" i="126"/>
  <c r="C389" i="126"/>
  <c r="D389" i="126"/>
  <c r="E389" i="126"/>
  <c r="F389" i="126"/>
  <c r="H389" i="126"/>
  <c r="I389" i="126"/>
  <c r="J389" i="126"/>
  <c r="C390" i="126"/>
  <c r="D390" i="126"/>
  <c r="E390" i="126"/>
  <c r="F390" i="126"/>
  <c r="H390" i="126"/>
  <c r="I390" i="126"/>
  <c r="J390" i="126"/>
  <c r="C391" i="126"/>
  <c r="D391" i="126"/>
  <c r="E391" i="126"/>
  <c r="F391" i="126"/>
  <c r="H391" i="126"/>
  <c r="I391" i="126"/>
  <c r="J391" i="126"/>
  <c r="C392" i="126"/>
  <c r="D392" i="126"/>
  <c r="E392" i="126"/>
  <c r="F392" i="126"/>
  <c r="H392" i="126"/>
  <c r="I392" i="126"/>
  <c r="J392" i="126"/>
  <c r="C393" i="126"/>
  <c r="D393" i="126"/>
  <c r="E393" i="126"/>
  <c r="F393" i="126"/>
  <c r="H393" i="126"/>
  <c r="I393" i="126"/>
  <c r="J393" i="126"/>
  <c r="C394" i="126"/>
  <c r="D394" i="126"/>
  <c r="E394" i="126"/>
  <c r="F394" i="126"/>
  <c r="H394" i="126"/>
  <c r="I394" i="126"/>
  <c r="J394" i="126"/>
  <c r="C395" i="126"/>
  <c r="D395" i="126"/>
  <c r="E395" i="126"/>
  <c r="F395" i="126"/>
  <c r="H395" i="126"/>
  <c r="I395" i="126"/>
  <c r="J395" i="126"/>
  <c r="C396" i="126"/>
  <c r="D396" i="126"/>
  <c r="E396" i="126"/>
  <c r="F396" i="126"/>
  <c r="H396" i="126"/>
  <c r="I396" i="126"/>
  <c r="J396" i="126"/>
  <c r="C397" i="126"/>
  <c r="D397" i="126"/>
  <c r="E397" i="126"/>
  <c r="F397" i="126"/>
  <c r="H397" i="126"/>
  <c r="I397" i="126"/>
  <c r="J397" i="126"/>
  <c r="C398" i="126"/>
  <c r="D398" i="126"/>
  <c r="E398" i="126"/>
  <c r="F398" i="126"/>
  <c r="H398" i="126"/>
  <c r="I398" i="126"/>
  <c r="J398" i="126"/>
  <c r="C399" i="126"/>
  <c r="D399" i="126"/>
  <c r="E399" i="126"/>
  <c r="F399" i="126"/>
  <c r="H399" i="126"/>
  <c r="I399" i="126"/>
  <c r="J399" i="126"/>
  <c r="C400" i="126"/>
  <c r="D400" i="126"/>
  <c r="E400" i="126"/>
  <c r="F400" i="126"/>
  <c r="H400" i="126"/>
  <c r="I400" i="126"/>
  <c r="J400" i="126"/>
  <c r="C401" i="126"/>
  <c r="D401" i="126"/>
  <c r="E401" i="126"/>
  <c r="F401" i="126"/>
  <c r="H401" i="126"/>
  <c r="I401" i="126"/>
  <c r="J401" i="126"/>
  <c r="C402" i="126"/>
  <c r="D402" i="126"/>
  <c r="E402" i="126"/>
  <c r="F402" i="126"/>
  <c r="H402" i="126"/>
  <c r="I402" i="126"/>
  <c r="J402" i="126"/>
  <c r="C403" i="126"/>
  <c r="D403" i="126"/>
  <c r="E403" i="126"/>
  <c r="F403" i="126"/>
  <c r="H403" i="126"/>
  <c r="I403" i="126"/>
  <c r="J403" i="126"/>
  <c r="C404" i="126"/>
  <c r="D404" i="126"/>
  <c r="E404" i="126"/>
  <c r="F404" i="126"/>
  <c r="H404" i="126"/>
  <c r="I404" i="126"/>
  <c r="J404" i="126"/>
  <c r="C405" i="126"/>
  <c r="D405" i="126"/>
  <c r="E405" i="126"/>
  <c r="F405" i="126"/>
  <c r="H405" i="126"/>
  <c r="I405" i="126"/>
  <c r="J405" i="126"/>
  <c r="C406" i="126"/>
  <c r="D406" i="126"/>
  <c r="E406" i="126"/>
  <c r="F406" i="126"/>
  <c r="H406" i="126"/>
  <c r="I406" i="126"/>
  <c r="J406" i="126"/>
  <c r="C407" i="126"/>
  <c r="D407" i="126"/>
  <c r="E407" i="126"/>
  <c r="F407" i="126"/>
  <c r="H407" i="126"/>
  <c r="I407" i="126"/>
  <c r="J407" i="126"/>
  <c r="E408" i="126"/>
  <c r="C409" i="126"/>
  <c r="D409" i="126"/>
  <c r="E409" i="126"/>
  <c r="T4" i="127"/>
  <c r="S5" i="127"/>
  <c r="T5" i="127"/>
  <c r="S6" i="127"/>
  <c r="T6" i="127"/>
  <c r="H8" i="127"/>
  <c r="T9" i="127"/>
  <c r="H10" i="127"/>
  <c r="T10" i="127"/>
  <c r="T15" i="127"/>
  <c r="T16" i="127"/>
  <c r="I17" i="127"/>
  <c r="J17" i="127"/>
  <c r="T17" i="127"/>
  <c r="F18" i="127"/>
  <c r="T18" i="127"/>
  <c r="J19" i="127"/>
  <c r="T19" i="127"/>
  <c r="J20" i="127"/>
  <c r="T20" i="127"/>
  <c r="J21" i="127"/>
  <c r="T21" i="127"/>
  <c r="B22" i="127"/>
  <c r="H23" i="127"/>
  <c r="I23" i="127"/>
  <c r="J23" i="127"/>
  <c r="H24" i="127"/>
  <c r="I24" i="127"/>
  <c r="J24" i="127"/>
  <c r="T24" i="127"/>
  <c r="H25" i="127"/>
  <c r="I25" i="127"/>
  <c r="J25" i="127"/>
  <c r="F26" i="127"/>
  <c r="H26" i="127"/>
  <c r="I26" i="127"/>
  <c r="J26" i="127"/>
  <c r="F27" i="127"/>
  <c r="H27" i="127"/>
  <c r="I27" i="127"/>
  <c r="J27" i="127"/>
  <c r="H28" i="127"/>
  <c r="I28" i="127"/>
  <c r="J28" i="127"/>
  <c r="H29" i="127"/>
  <c r="I29" i="127"/>
  <c r="J29" i="127"/>
  <c r="T29" i="127"/>
  <c r="H30" i="127"/>
  <c r="I30" i="127"/>
  <c r="J30" i="127"/>
  <c r="T30" i="127"/>
  <c r="H31" i="127"/>
  <c r="I31" i="127"/>
  <c r="J31" i="127"/>
  <c r="T31" i="127"/>
  <c r="B32" i="127"/>
  <c r="H32" i="127"/>
  <c r="T32" i="127"/>
  <c r="F33" i="127"/>
  <c r="F34" i="127"/>
  <c r="H34" i="127"/>
  <c r="I34" i="127"/>
  <c r="J34" i="127"/>
  <c r="F35" i="127"/>
  <c r="H35" i="127"/>
  <c r="I35" i="127"/>
  <c r="J35" i="127"/>
  <c r="F36" i="127"/>
  <c r="H36" i="127"/>
  <c r="I36" i="127"/>
  <c r="J36" i="127"/>
  <c r="H37" i="127"/>
  <c r="I37" i="127"/>
  <c r="J37" i="127"/>
  <c r="B38" i="127"/>
  <c r="H38" i="127"/>
  <c r="H40" i="127"/>
  <c r="F41" i="127"/>
  <c r="O41" i="127"/>
  <c r="S41" i="127"/>
  <c r="B42" i="127"/>
  <c r="H42" i="127"/>
  <c r="O42" i="127"/>
  <c r="S42" i="127"/>
  <c r="F47" i="127"/>
  <c r="C48" i="127"/>
  <c r="D48" i="127"/>
  <c r="E48" i="127"/>
  <c r="F48" i="127"/>
  <c r="H48" i="127"/>
  <c r="I48" i="127"/>
  <c r="J48" i="127"/>
  <c r="V48" i="127"/>
  <c r="W48" i="127"/>
  <c r="X48" i="127"/>
  <c r="C49" i="127"/>
  <c r="D49" i="127"/>
  <c r="E49" i="127"/>
  <c r="F49" i="127"/>
  <c r="H49" i="127"/>
  <c r="I49" i="127"/>
  <c r="J49" i="127"/>
  <c r="T49" i="127"/>
  <c r="C50" i="127"/>
  <c r="D50" i="127"/>
  <c r="E50" i="127"/>
  <c r="F50" i="127"/>
  <c r="H50" i="127"/>
  <c r="I50" i="127"/>
  <c r="J50" i="127"/>
  <c r="T50" i="127"/>
  <c r="C51" i="127"/>
  <c r="D51" i="127"/>
  <c r="E51" i="127"/>
  <c r="F51" i="127"/>
  <c r="H51" i="127"/>
  <c r="I51" i="127"/>
  <c r="J51" i="127"/>
  <c r="T51" i="127"/>
  <c r="C52" i="127"/>
  <c r="D52" i="127"/>
  <c r="E52" i="127"/>
  <c r="F52" i="127"/>
  <c r="H52" i="127"/>
  <c r="I52" i="127"/>
  <c r="J52" i="127"/>
  <c r="T52" i="127"/>
  <c r="X52" i="127"/>
  <c r="C53" i="127"/>
  <c r="D53" i="127"/>
  <c r="E53" i="127"/>
  <c r="F53" i="127"/>
  <c r="H53" i="127"/>
  <c r="I53" i="127"/>
  <c r="J53" i="127"/>
  <c r="T53" i="127"/>
  <c r="C54" i="127"/>
  <c r="D54" i="127"/>
  <c r="E54" i="127"/>
  <c r="F54" i="127"/>
  <c r="H54" i="127"/>
  <c r="I54" i="127"/>
  <c r="J54" i="127"/>
  <c r="T54" i="127"/>
  <c r="C55" i="127"/>
  <c r="D55" i="127"/>
  <c r="E55" i="127"/>
  <c r="F55" i="127"/>
  <c r="H55" i="127"/>
  <c r="I55" i="127"/>
  <c r="J55" i="127"/>
  <c r="V55" i="127"/>
  <c r="W55" i="127"/>
  <c r="C56" i="127"/>
  <c r="D56" i="127"/>
  <c r="E56" i="127"/>
  <c r="F56" i="127"/>
  <c r="H56" i="127"/>
  <c r="I56" i="127"/>
  <c r="J56" i="127"/>
  <c r="T56" i="127"/>
  <c r="C57" i="127"/>
  <c r="D57" i="127"/>
  <c r="E57" i="127"/>
  <c r="F57" i="127"/>
  <c r="H57" i="127"/>
  <c r="I57" i="127"/>
  <c r="J57" i="127"/>
  <c r="V57" i="127"/>
  <c r="C58" i="127"/>
  <c r="D58" i="127"/>
  <c r="E58" i="127"/>
  <c r="F58" i="127"/>
  <c r="H58" i="127"/>
  <c r="I58" i="127"/>
  <c r="J58" i="127"/>
  <c r="T58" i="127"/>
  <c r="C59" i="127"/>
  <c r="D59" i="127"/>
  <c r="E59" i="127"/>
  <c r="F59" i="127"/>
  <c r="H59" i="127"/>
  <c r="I59" i="127"/>
  <c r="J59" i="127"/>
  <c r="T59" i="127"/>
  <c r="C60" i="127"/>
  <c r="D60" i="127"/>
  <c r="E60" i="127"/>
  <c r="F60" i="127"/>
  <c r="H60" i="127"/>
  <c r="I60" i="127"/>
  <c r="J60" i="127"/>
  <c r="C61" i="127"/>
  <c r="D61" i="127"/>
  <c r="E61" i="127"/>
  <c r="F61" i="127"/>
  <c r="H61" i="127"/>
  <c r="I61" i="127"/>
  <c r="J61" i="127"/>
  <c r="T61" i="127"/>
  <c r="V61" i="127"/>
  <c r="C62" i="127"/>
  <c r="D62" i="127"/>
  <c r="E62" i="127"/>
  <c r="F62" i="127"/>
  <c r="H62" i="127"/>
  <c r="I62" i="127"/>
  <c r="J62" i="127"/>
  <c r="T62" i="127"/>
  <c r="C63" i="127"/>
  <c r="D63" i="127"/>
  <c r="E63" i="127"/>
  <c r="F63" i="127"/>
  <c r="H63" i="127"/>
  <c r="I63" i="127"/>
  <c r="J63" i="127"/>
  <c r="C64" i="127"/>
  <c r="D64" i="127"/>
  <c r="E64" i="127"/>
  <c r="F64" i="127"/>
  <c r="H64" i="127"/>
  <c r="I64" i="127"/>
  <c r="J64" i="127"/>
  <c r="V64" i="127"/>
  <c r="C65" i="127"/>
  <c r="D65" i="127"/>
  <c r="E65" i="127"/>
  <c r="F65" i="127"/>
  <c r="H65" i="127"/>
  <c r="I65" i="127"/>
  <c r="J65" i="127"/>
  <c r="T65" i="127"/>
  <c r="C66" i="127"/>
  <c r="D66" i="127"/>
  <c r="E66" i="127"/>
  <c r="F66" i="127"/>
  <c r="H66" i="127"/>
  <c r="I66" i="127"/>
  <c r="J66" i="127"/>
  <c r="C67" i="127"/>
  <c r="D67" i="127"/>
  <c r="E67" i="127"/>
  <c r="F67" i="127"/>
  <c r="H67" i="127"/>
  <c r="I67" i="127"/>
  <c r="J67" i="127"/>
  <c r="T67" i="127"/>
  <c r="V67" i="127"/>
  <c r="C68" i="127"/>
  <c r="D68" i="127"/>
  <c r="E68" i="127"/>
  <c r="F68" i="127"/>
  <c r="H68" i="127"/>
  <c r="I68" i="127"/>
  <c r="J68" i="127"/>
  <c r="T68" i="127"/>
  <c r="C69" i="127"/>
  <c r="D69" i="127"/>
  <c r="E69" i="127"/>
  <c r="F69" i="127"/>
  <c r="H69" i="127"/>
  <c r="I69" i="127"/>
  <c r="J69" i="127"/>
  <c r="C70" i="127"/>
  <c r="D70" i="127"/>
  <c r="E70" i="127"/>
  <c r="F70" i="127"/>
  <c r="H70" i="127"/>
  <c r="I70" i="127"/>
  <c r="J70" i="127"/>
  <c r="C71" i="127"/>
  <c r="D71" i="127"/>
  <c r="E71" i="127"/>
  <c r="F71" i="127"/>
  <c r="H71" i="127"/>
  <c r="I71" i="127"/>
  <c r="J71" i="127"/>
  <c r="C72" i="127"/>
  <c r="D72" i="127"/>
  <c r="E72" i="127"/>
  <c r="F72" i="127"/>
  <c r="H72" i="127"/>
  <c r="I72" i="127"/>
  <c r="J72" i="127"/>
  <c r="C73" i="127"/>
  <c r="D73" i="127"/>
  <c r="E73" i="127"/>
  <c r="F73" i="127"/>
  <c r="H73" i="127"/>
  <c r="I73" i="127"/>
  <c r="J73" i="127"/>
  <c r="C74" i="127"/>
  <c r="D74" i="127"/>
  <c r="E74" i="127"/>
  <c r="F74" i="127"/>
  <c r="H74" i="127"/>
  <c r="I74" i="127"/>
  <c r="J74" i="127"/>
  <c r="C75" i="127"/>
  <c r="D75" i="127"/>
  <c r="E75" i="127"/>
  <c r="F75" i="127"/>
  <c r="H75" i="127"/>
  <c r="I75" i="127"/>
  <c r="J75" i="127"/>
  <c r="C76" i="127"/>
  <c r="D76" i="127"/>
  <c r="E76" i="127"/>
  <c r="F76" i="127"/>
  <c r="H76" i="127"/>
  <c r="I76" i="127"/>
  <c r="J76" i="127"/>
  <c r="C77" i="127"/>
  <c r="D77" i="127"/>
  <c r="E77" i="127"/>
  <c r="F77" i="127"/>
  <c r="H77" i="127"/>
  <c r="I77" i="127"/>
  <c r="J77" i="127"/>
  <c r="C78" i="127"/>
  <c r="D78" i="127"/>
  <c r="E78" i="127"/>
  <c r="F78" i="127"/>
  <c r="H78" i="127"/>
  <c r="I78" i="127"/>
  <c r="J78" i="127"/>
  <c r="C79" i="127"/>
  <c r="D79" i="127"/>
  <c r="E79" i="127"/>
  <c r="F79" i="127"/>
  <c r="H79" i="127"/>
  <c r="I79" i="127"/>
  <c r="J79" i="127"/>
  <c r="C80" i="127"/>
  <c r="D80" i="127"/>
  <c r="E80" i="127"/>
  <c r="F80" i="127"/>
  <c r="H80" i="127"/>
  <c r="I80" i="127"/>
  <c r="J80" i="127"/>
  <c r="C81" i="127"/>
  <c r="D81" i="127"/>
  <c r="E81" i="127"/>
  <c r="F81" i="127"/>
  <c r="H81" i="127"/>
  <c r="I81" i="127"/>
  <c r="J81" i="127"/>
  <c r="C82" i="127"/>
  <c r="D82" i="127"/>
  <c r="E82" i="127"/>
  <c r="F82" i="127"/>
  <c r="H82" i="127"/>
  <c r="I82" i="127"/>
  <c r="J82" i="127"/>
  <c r="C83" i="127"/>
  <c r="D83" i="127"/>
  <c r="E83" i="127"/>
  <c r="F83" i="127"/>
  <c r="H83" i="127"/>
  <c r="I83" i="127"/>
  <c r="J83" i="127"/>
  <c r="C84" i="127"/>
  <c r="D84" i="127"/>
  <c r="E84" i="127"/>
  <c r="F84" i="127"/>
  <c r="H84" i="127"/>
  <c r="I84" i="127"/>
  <c r="J84" i="127"/>
  <c r="C85" i="127"/>
  <c r="D85" i="127"/>
  <c r="E85" i="127"/>
  <c r="F85" i="127"/>
  <c r="H85" i="127"/>
  <c r="I85" i="127"/>
  <c r="J85" i="127"/>
  <c r="C86" i="127"/>
  <c r="D86" i="127"/>
  <c r="E86" i="127"/>
  <c r="F86" i="127"/>
  <c r="H86" i="127"/>
  <c r="I86" i="127"/>
  <c r="J86" i="127"/>
  <c r="C87" i="127"/>
  <c r="D87" i="127"/>
  <c r="E87" i="127"/>
  <c r="F87" i="127"/>
  <c r="H87" i="127"/>
  <c r="I87" i="127"/>
  <c r="J87" i="127"/>
  <c r="C88" i="127"/>
  <c r="D88" i="127"/>
  <c r="E88" i="127"/>
  <c r="F88" i="127"/>
  <c r="H88" i="127"/>
  <c r="I88" i="127"/>
  <c r="J88" i="127"/>
  <c r="C89" i="127"/>
  <c r="D89" i="127"/>
  <c r="E89" i="127"/>
  <c r="F89" i="127"/>
  <c r="H89" i="127"/>
  <c r="I89" i="127"/>
  <c r="J89" i="127"/>
  <c r="C90" i="127"/>
  <c r="D90" i="127"/>
  <c r="E90" i="127"/>
  <c r="F90" i="127"/>
  <c r="H90" i="127"/>
  <c r="I90" i="127"/>
  <c r="J90" i="127"/>
  <c r="C91" i="127"/>
  <c r="D91" i="127"/>
  <c r="E91" i="127"/>
  <c r="F91" i="127"/>
  <c r="H91" i="127"/>
  <c r="I91" i="127"/>
  <c r="J91" i="127"/>
  <c r="C92" i="127"/>
  <c r="D92" i="127"/>
  <c r="E92" i="127"/>
  <c r="F92" i="127"/>
  <c r="H92" i="127"/>
  <c r="I92" i="127"/>
  <c r="J92" i="127"/>
  <c r="C93" i="127"/>
  <c r="D93" i="127"/>
  <c r="E93" i="127"/>
  <c r="F93" i="127"/>
  <c r="H93" i="127"/>
  <c r="I93" i="127"/>
  <c r="J93" i="127"/>
  <c r="C94" i="127"/>
  <c r="D94" i="127"/>
  <c r="E94" i="127"/>
  <c r="F94" i="127"/>
  <c r="H94" i="127"/>
  <c r="I94" i="127"/>
  <c r="J94" i="127"/>
  <c r="C95" i="127"/>
  <c r="D95" i="127"/>
  <c r="E95" i="127"/>
  <c r="F95" i="127"/>
  <c r="H95" i="127"/>
  <c r="I95" i="127"/>
  <c r="J95" i="127"/>
  <c r="C96" i="127"/>
  <c r="D96" i="127"/>
  <c r="E96" i="127"/>
  <c r="F96" i="127"/>
  <c r="H96" i="127"/>
  <c r="I96" i="127"/>
  <c r="J96" i="127"/>
  <c r="C97" i="127"/>
  <c r="D97" i="127"/>
  <c r="E97" i="127"/>
  <c r="F97" i="127"/>
  <c r="H97" i="127"/>
  <c r="I97" i="127"/>
  <c r="J97" i="127"/>
  <c r="C98" i="127"/>
  <c r="D98" i="127"/>
  <c r="E98" i="127"/>
  <c r="F98" i="127"/>
  <c r="H98" i="127"/>
  <c r="I98" i="127"/>
  <c r="J98" i="127"/>
  <c r="C99" i="127"/>
  <c r="D99" i="127"/>
  <c r="E99" i="127"/>
  <c r="F99" i="127"/>
  <c r="H99" i="127"/>
  <c r="I99" i="127"/>
  <c r="J99" i="127"/>
  <c r="C100" i="127"/>
  <c r="D100" i="127"/>
  <c r="E100" i="127"/>
  <c r="F100" i="127"/>
  <c r="H100" i="127"/>
  <c r="I100" i="127"/>
  <c r="J100" i="127"/>
  <c r="C101" i="127"/>
  <c r="D101" i="127"/>
  <c r="E101" i="127"/>
  <c r="F101" i="127"/>
  <c r="H101" i="127"/>
  <c r="I101" i="127"/>
  <c r="J101" i="127"/>
  <c r="C102" i="127"/>
  <c r="D102" i="127"/>
  <c r="E102" i="127"/>
  <c r="F102" i="127"/>
  <c r="H102" i="127"/>
  <c r="I102" i="127"/>
  <c r="J102" i="127"/>
  <c r="C103" i="127"/>
  <c r="D103" i="127"/>
  <c r="E103" i="127"/>
  <c r="F103" i="127"/>
  <c r="H103" i="127"/>
  <c r="I103" i="127"/>
  <c r="J103" i="127"/>
  <c r="C104" i="127"/>
  <c r="D104" i="127"/>
  <c r="E104" i="127"/>
  <c r="F104" i="127"/>
  <c r="H104" i="127"/>
  <c r="I104" i="127"/>
  <c r="J104" i="127"/>
  <c r="C105" i="127"/>
  <c r="D105" i="127"/>
  <c r="E105" i="127"/>
  <c r="F105" i="127"/>
  <c r="H105" i="127"/>
  <c r="I105" i="127"/>
  <c r="J105" i="127"/>
  <c r="C106" i="127"/>
  <c r="D106" i="127"/>
  <c r="E106" i="127"/>
  <c r="F106" i="127"/>
  <c r="H106" i="127"/>
  <c r="I106" i="127"/>
  <c r="J106" i="127"/>
  <c r="C107" i="127"/>
  <c r="D107" i="127"/>
  <c r="E107" i="127"/>
  <c r="F107" i="127"/>
  <c r="H107" i="127"/>
  <c r="I107" i="127"/>
  <c r="J107" i="127"/>
  <c r="C108" i="127"/>
  <c r="D108" i="127"/>
  <c r="E108" i="127"/>
  <c r="F108" i="127"/>
  <c r="H108" i="127"/>
  <c r="I108" i="127"/>
  <c r="J108" i="127"/>
  <c r="C109" i="127"/>
  <c r="D109" i="127"/>
  <c r="E109" i="127"/>
  <c r="F109" i="127"/>
  <c r="H109" i="127"/>
  <c r="I109" i="127"/>
  <c r="J109" i="127"/>
  <c r="C110" i="127"/>
  <c r="D110" i="127"/>
  <c r="E110" i="127"/>
  <c r="F110" i="127"/>
  <c r="H110" i="127"/>
  <c r="I110" i="127"/>
  <c r="J110" i="127"/>
  <c r="C111" i="127"/>
  <c r="D111" i="127"/>
  <c r="E111" i="127"/>
  <c r="F111" i="127"/>
  <c r="H111" i="127"/>
  <c r="I111" i="127"/>
  <c r="J111" i="127"/>
  <c r="C112" i="127"/>
  <c r="D112" i="127"/>
  <c r="E112" i="127"/>
  <c r="F112" i="127"/>
  <c r="H112" i="127"/>
  <c r="I112" i="127"/>
  <c r="J112" i="127"/>
  <c r="C113" i="127"/>
  <c r="D113" i="127"/>
  <c r="E113" i="127"/>
  <c r="F113" i="127"/>
  <c r="H113" i="127"/>
  <c r="I113" i="127"/>
  <c r="J113" i="127"/>
  <c r="C114" i="127"/>
  <c r="D114" i="127"/>
  <c r="E114" i="127"/>
  <c r="F114" i="127"/>
  <c r="H114" i="127"/>
  <c r="I114" i="127"/>
  <c r="J114" i="127"/>
  <c r="C115" i="127"/>
  <c r="D115" i="127"/>
  <c r="E115" i="127"/>
  <c r="F115" i="127"/>
  <c r="H115" i="127"/>
  <c r="I115" i="127"/>
  <c r="J115" i="127"/>
  <c r="C116" i="127"/>
  <c r="D116" i="127"/>
  <c r="E116" i="127"/>
  <c r="F116" i="127"/>
  <c r="H116" i="127"/>
  <c r="I116" i="127"/>
  <c r="J116" i="127"/>
  <c r="C117" i="127"/>
  <c r="D117" i="127"/>
  <c r="E117" i="127"/>
  <c r="F117" i="127"/>
  <c r="H117" i="127"/>
  <c r="I117" i="127"/>
  <c r="J117" i="127"/>
  <c r="C118" i="127"/>
  <c r="D118" i="127"/>
  <c r="E118" i="127"/>
  <c r="F118" i="127"/>
  <c r="H118" i="127"/>
  <c r="I118" i="127"/>
  <c r="J118" i="127"/>
  <c r="C119" i="127"/>
  <c r="D119" i="127"/>
  <c r="E119" i="127"/>
  <c r="F119" i="127"/>
  <c r="H119" i="127"/>
  <c r="I119" i="127"/>
  <c r="J119" i="127"/>
  <c r="C120" i="127"/>
  <c r="D120" i="127"/>
  <c r="E120" i="127"/>
  <c r="F120" i="127"/>
  <c r="H120" i="127"/>
  <c r="I120" i="127"/>
  <c r="J120" i="127"/>
  <c r="C121" i="127"/>
  <c r="D121" i="127"/>
  <c r="E121" i="127"/>
  <c r="F121" i="127"/>
  <c r="H121" i="127"/>
  <c r="I121" i="127"/>
  <c r="J121" i="127"/>
  <c r="C122" i="127"/>
  <c r="D122" i="127"/>
  <c r="E122" i="127"/>
  <c r="F122" i="127"/>
  <c r="H122" i="127"/>
  <c r="I122" i="127"/>
  <c r="J122" i="127"/>
  <c r="C123" i="127"/>
  <c r="D123" i="127"/>
  <c r="E123" i="127"/>
  <c r="F123" i="127"/>
  <c r="H123" i="127"/>
  <c r="I123" i="127"/>
  <c r="J123" i="127"/>
  <c r="C124" i="127"/>
  <c r="D124" i="127"/>
  <c r="E124" i="127"/>
  <c r="F124" i="127"/>
  <c r="H124" i="127"/>
  <c r="I124" i="127"/>
  <c r="J124" i="127"/>
  <c r="C125" i="127"/>
  <c r="D125" i="127"/>
  <c r="E125" i="127"/>
  <c r="F125" i="127"/>
  <c r="H125" i="127"/>
  <c r="I125" i="127"/>
  <c r="J125" i="127"/>
  <c r="C126" i="127"/>
  <c r="D126" i="127"/>
  <c r="E126" i="127"/>
  <c r="F126" i="127"/>
  <c r="H126" i="127"/>
  <c r="I126" i="127"/>
  <c r="J126" i="127"/>
  <c r="C127" i="127"/>
  <c r="D127" i="127"/>
  <c r="E127" i="127"/>
  <c r="F127" i="127"/>
  <c r="H127" i="127"/>
  <c r="I127" i="127"/>
  <c r="J127" i="127"/>
  <c r="C128" i="127"/>
  <c r="D128" i="127"/>
  <c r="E128" i="127"/>
  <c r="F128" i="127"/>
  <c r="H128" i="127"/>
  <c r="I128" i="127"/>
  <c r="J128" i="127"/>
  <c r="C129" i="127"/>
  <c r="D129" i="127"/>
  <c r="E129" i="127"/>
  <c r="F129" i="127"/>
  <c r="H129" i="127"/>
  <c r="I129" i="127"/>
  <c r="J129" i="127"/>
  <c r="C130" i="127"/>
  <c r="D130" i="127"/>
  <c r="E130" i="127"/>
  <c r="F130" i="127"/>
  <c r="H130" i="127"/>
  <c r="I130" i="127"/>
  <c r="J130" i="127"/>
  <c r="C131" i="127"/>
  <c r="D131" i="127"/>
  <c r="E131" i="127"/>
  <c r="F131" i="127"/>
  <c r="H131" i="127"/>
  <c r="I131" i="127"/>
  <c r="J131" i="127"/>
  <c r="C132" i="127"/>
  <c r="D132" i="127"/>
  <c r="E132" i="127"/>
  <c r="F132" i="127"/>
  <c r="H132" i="127"/>
  <c r="I132" i="127"/>
  <c r="J132" i="127"/>
  <c r="C133" i="127"/>
  <c r="D133" i="127"/>
  <c r="E133" i="127"/>
  <c r="F133" i="127"/>
  <c r="H133" i="127"/>
  <c r="I133" i="127"/>
  <c r="J133" i="127"/>
  <c r="C134" i="127"/>
  <c r="D134" i="127"/>
  <c r="E134" i="127"/>
  <c r="F134" i="127"/>
  <c r="H134" i="127"/>
  <c r="I134" i="127"/>
  <c r="J134" i="127"/>
  <c r="C135" i="127"/>
  <c r="D135" i="127"/>
  <c r="E135" i="127"/>
  <c r="F135" i="127"/>
  <c r="H135" i="127"/>
  <c r="I135" i="127"/>
  <c r="J135" i="127"/>
  <c r="C136" i="127"/>
  <c r="D136" i="127"/>
  <c r="E136" i="127"/>
  <c r="F136" i="127"/>
  <c r="H136" i="127"/>
  <c r="I136" i="127"/>
  <c r="J136" i="127"/>
  <c r="C137" i="127"/>
  <c r="D137" i="127"/>
  <c r="E137" i="127"/>
  <c r="F137" i="127"/>
  <c r="H137" i="127"/>
  <c r="I137" i="127"/>
  <c r="J137" i="127"/>
  <c r="C138" i="127"/>
  <c r="D138" i="127"/>
  <c r="E138" i="127"/>
  <c r="F138" i="127"/>
  <c r="H138" i="127"/>
  <c r="I138" i="127"/>
  <c r="J138" i="127"/>
  <c r="C139" i="127"/>
  <c r="D139" i="127"/>
  <c r="E139" i="127"/>
  <c r="F139" i="127"/>
  <c r="H139" i="127"/>
  <c r="I139" i="127"/>
  <c r="J139" i="127"/>
  <c r="C140" i="127"/>
  <c r="D140" i="127"/>
  <c r="E140" i="127"/>
  <c r="F140" i="127"/>
  <c r="H140" i="127"/>
  <c r="I140" i="127"/>
  <c r="J140" i="127"/>
  <c r="C141" i="127"/>
  <c r="D141" i="127"/>
  <c r="E141" i="127"/>
  <c r="F141" i="127"/>
  <c r="H141" i="127"/>
  <c r="I141" i="127"/>
  <c r="J141" i="127"/>
  <c r="C142" i="127"/>
  <c r="D142" i="127"/>
  <c r="E142" i="127"/>
  <c r="F142" i="127"/>
  <c r="H142" i="127"/>
  <c r="I142" i="127"/>
  <c r="J142" i="127"/>
  <c r="C143" i="127"/>
  <c r="D143" i="127"/>
  <c r="E143" i="127"/>
  <c r="F143" i="127"/>
  <c r="H143" i="127"/>
  <c r="I143" i="127"/>
  <c r="J143" i="127"/>
  <c r="C144" i="127"/>
  <c r="D144" i="127"/>
  <c r="E144" i="127"/>
  <c r="F144" i="127"/>
  <c r="H144" i="127"/>
  <c r="I144" i="127"/>
  <c r="J144" i="127"/>
  <c r="C145" i="127"/>
  <c r="D145" i="127"/>
  <c r="E145" i="127"/>
  <c r="F145" i="127"/>
  <c r="H145" i="127"/>
  <c r="I145" i="127"/>
  <c r="J145" i="127"/>
  <c r="C146" i="127"/>
  <c r="D146" i="127"/>
  <c r="E146" i="127"/>
  <c r="F146" i="127"/>
  <c r="H146" i="127"/>
  <c r="I146" i="127"/>
  <c r="J146" i="127"/>
  <c r="C147" i="127"/>
  <c r="D147" i="127"/>
  <c r="E147" i="127"/>
  <c r="F147" i="127"/>
  <c r="H147" i="127"/>
  <c r="I147" i="127"/>
  <c r="J147" i="127"/>
  <c r="C148" i="127"/>
  <c r="D148" i="127"/>
  <c r="E148" i="127"/>
  <c r="F148" i="127"/>
  <c r="H148" i="127"/>
  <c r="I148" i="127"/>
  <c r="J148" i="127"/>
  <c r="C149" i="127"/>
  <c r="D149" i="127"/>
  <c r="E149" i="127"/>
  <c r="F149" i="127"/>
  <c r="H149" i="127"/>
  <c r="I149" i="127"/>
  <c r="J149" i="127"/>
  <c r="C150" i="127"/>
  <c r="D150" i="127"/>
  <c r="E150" i="127"/>
  <c r="F150" i="127"/>
  <c r="H150" i="127"/>
  <c r="I150" i="127"/>
  <c r="J150" i="127"/>
  <c r="C151" i="127"/>
  <c r="D151" i="127"/>
  <c r="E151" i="127"/>
  <c r="F151" i="127"/>
  <c r="H151" i="127"/>
  <c r="I151" i="127"/>
  <c r="J151" i="127"/>
  <c r="C152" i="127"/>
  <c r="D152" i="127"/>
  <c r="E152" i="127"/>
  <c r="F152" i="127"/>
  <c r="H152" i="127"/>
  <c r="I152" i="127"/>
  <c r="J152" i="127"/>
  <c r="C153" i="127"/>
  <c r="D153" i="127"/>
  <c r="E153" i="127"/>
  <c r="F153" i="127"/>
  <c r="H153" i="127"/>
  <c r="I153" i="127"/>
  <c r="J153" i="127"/>
  <c r="C154" i="127"/>
  <c r="D154" i="127"/>
  <c r="E154" i="127"/>
  <c r="F154" i="127"/>
  <c r="H154" i="127"/>
  <c r="I154" i="127"/>
  <c r="J154" i="127"/>
  <c r="C155" i="127"/>
  <c r="D155" i="127"/>
  <c r="E155" i="127"/>
  <c r="F155" i="127"/>
  <c r="H155" i="127"/>
  <c r="I155" i="127"/>
  <c r="J155" i="127"/>
  <c r="C156" i="127"/>
  <c r="D156" i="127"/>
  <c r="E156" i="127"/>
  <c r="F156" i="127"/>
  <c r="H156" i="127"/>
  <c r="I156" i="127"/>
  <c r="J156" i="127"/>
  <c r="C157" i="127"/>
  <c r="D157" i="127"/>
  <c r="E157" i="127"/>
  <c r="F157" i="127"/>
  <c r="H157" i="127"/>
  <c r="I157" i="127"/>
  <c r="J157" i="127"/>
  <c r="C158" i="127"/>
  <c r="D158" i="127"/>
  <c r="E158" i="127"/>
  <c r="F158" i="127"/>
  <c r="H158" i="127"/>
  <c r="I158" i="127"/>
  <c r="J158" i="127"/>
  <c r="C159" i="127"/>
  <c r="D159" i="127"/>
  <c r="E159" i="127"/>
  <c r="F159" i="127"/>
  <c r="H159" i="127"/>
  <c r="I159" i="127"/>
  <c r="J159" i="127"/>
  <c r="C160" i="127"/>
  <c r="D160" i="127"/>
  <c r="E160" i="127"/>
  <c r="F160" i="127"/>
  <c r="H160" i="127"/>
  <c r="I160" i="127"/>
  <c r="J160" i="127"/>
  <c r="C161" i="127"/>
  <c r="D161" i="127"/>
  <c r="E161" i="127"/>
  <c r="F161" i="127"/>
  <c r="H161" i="127"/>
  <c r="I161" i="127"/>
  <c r="J161" i="127"/>
  <c r="C162" i="127"/>
  <c r="D162" i="127"/>
  <c r="E162" i="127"/>
  <c r="F162" i="127"/>
  <c r="H162" i="127"/>
  <c r="I162" i="127"/>
  <c r="J162" i="127"/>
  <c r="C163" i="127"/>
  <c r="D163" i="127"/>
  <c r="E163" i="127"/>
  <c r="F163" i="127"/>
  <c r="H163" i="127"/>
  <c r="I163" i="127"/>
  <c r="J163" i="127"/>
  <c r="C164" i="127"/>
  <c r="D164" i="127"/>
  <c r="E164" i="127"/>
  <c r="F164" i="127"/>
  <c r="H164" i="127"/>
  <c r="I164" i="127"/>
  <c r="J164" i="127"/>
  <c r="C165" i="127"/>
  <c r="D165" i="127"/>
  <c r="E165" i="127"/>
  <c r="F165" i="127"/>
  <c r="H165" i="127"/>
  <c r="I165" i="127"/>
  <c r="J165" i="127"/>
  <c r="C166" i="127"/>
  <c r="D166" i="127"/>
  <c r="E166" i="127"/>
  <c r="F166" i="127"/>
  <c r="H166" i="127"/>
  <c r="I166" i="127"/>
  <c r="J166" i="127"/>
  <c r="C167" i="127"/>
  <c r="D167" i="127"/>
  <c r="E167" i="127"/>
  <c r="F167" i="127"/>
  <c r="H167" i="127"/>
  <c r="I167" i="127"/>
  <c r="J167" i="127"/>
  <c r="C168" i="127"/>
  <c r="D168" i="127"/>
  <c r="E168" i="127"/>
  <c r="F168" i="127"/>
  <c r="H168" i="127"/>
  <c r="I168" i="127"/>
  <c r="J168" i="127"/>
  <c r="C169" i="127"/>
  <c r="D169" i="127"/>
  <c r="E169" i="127"/>
  <c r="F169" i="127"/>
  <c r="H169" i="127"/>
  <c r="I169" i="127"/>
  <c r="J169" i="127"/>
  <c r="C170" i="127"/>
  <c r="D170" i="127"/>
  <c r="E170" i="127"/>
  <c r="F170" i="127"/>
  <c r="H170" i="127"/>
  <c r="I170" i="127"/>
  <c r="J170" i="127"/>
  <c r="C171" i="127"/>
  <c r="D171" i="127"/>
  <c r="E171" i="127"/>
  <c r="F171" i="127"/>
  <c r="H171" i="127"/>
  <c r="I171" i="127"/>
  <c r="J171" i="127"/>
  <c r="C172" i="127"/>
  <c r="D172" i="127"/>
  <c r="E172" i="127"/>
  <c r="F172" i="127"/>
  <c r="H172" i="127"/>
  <c r="I172" i="127"/>
  <c r="J172" i="127"/>
  <c r="C173" i="127"/>
  <c r="D173" i="127"/>
  <c r="E173" i="127"/>
  <c r="F173" i="127"/>
  <c r="H173" i="127"/>
  <c r="I173" i="127"/>
  <c r="J173" i="127"/>
  <c r="C174" i="127"/>
  <c r="D174" i="127"/>
  <c r="E174" i="127"/>
  <c r="F174" i="127"/>
  <c r="H174" i="127"/>
  <c r="I174" i="127"/>
  <c r="J174" i="127"/>
  <c r="C175" i="127"/>
  <c r="D175" i="127"/>
  <c r="E175" i="127"/>
  <c r="F175" i="127"/>
  <c r="H175" i="127"/>
  <c r="I175" i="127"/>
  <c r="J175" i="127"/>
  <c r="C176" i="127"/>
  <c r="D176" i="127"/>
  <c r="E176" i="127"/>
  <c r="F176" i="127"/>
  <c r="H176" i="127"/>
  <c r="I176" i="127"/>
  <c r="J176" i="127"/>
  <c r="C177" i="127"/>
  <c r="D177" i="127"/>
  <c r="E177" i="127"/>
  <c r="F177" i="127"/>
  <c r="H177" i="127"/>
  <c r="I177" i="127"/>
  <c r="J177" i="127"/>
  <c r="C178" i="127"/>
  <c r="D178" i="127"/>
  <c r="E178" i="127"/>
  <c r="F178" i="127"/>
  <c r="H178" i="127"/>
  <c r="I178" i="127"/>
  <c r="J178" i="127"/>
  <c r="C179" i="127"/>
  <c r="D179" i="127"/>
  <c r="E179" i="127"/>
  <c r="F179" i="127"/>
  <c r="H179" i="127"/>
  <c r="I179" i="127"/>
  <c r="J179" i="127"/>
  <c r="C180" i="127"/>
  <c r="D180" i="127"/>
  <c r="E180" i="127"/>
  <c r="F180" i="127"/>
  <c r="H180" i="127"/>
  <c r="I180" i="127"/>
  <c r="J180" i="127"/>
  <c r="C181" i="127"/>
  <c r="D181" i="127"/>
  <c r="E181" i="127"/>
  <c r="F181" i="127"/>
  <c r="H181" i="127"/>
  <c r="I181" i="127"/>
  <c r="J181" i="127"/>
  <c r="C182" i="127"/>
  <c r="D182" i="127"/>
  <c r="E182" i="127"/>
  <c r="F182" i="127"/>
  <c r="H182" i="127"/>
  <c r="I182" i="127"/>
  <c r="J182" i="127"/>
  <c r="C183" i="127"/>
  <c r="D183" i="127"/>
  <c r="E183" i="127"/>
  <c r="F183" i="127"/>
  <c r="H183" i="127"/>
  <c r="I183" i="127"/>
  <c r="J183" i="127"/>
  <c r="C184" i="127"/>
  <c r="D184" i="127"/>
  <c r="E184" i="127"/>
  <c r="F184" i="127"/>
  <c r="H184" i="127"/>
  <c r="I184" i="127"/>
  <c r="J184" i="127"/>
  <c r="C185" i="127"/>
  <c r="D185" i="127"/>
  <c r="E185" i="127"/>
  <c r="F185" i="127"/>
  <c r="H185" i="127"/>
  <c r="I185" i="127"/>
  <c r="J185" i="127"/>
  <c r="C186" i="127"/>
  <c r="D186" i="127"/>
  <c r="E186" i="127"/>
  <c r="F186" i="127"/>
  <c r="H186" i="127"/>
  <c r="I186" i="127"/>
  <c r="J186" i="127"/>
  <c r="C187" i="127"/>
  <c r="D187" i="127"/>
  <c r="E187" i="127"/>
  <c r="F187" i="127"/>
  <c r="H187" i="127"/>
  <c r="I187" i="127"/>
  <c r="J187" i="127"/>
  <c r="C188" i="127"/>
  <c r="D188" i="127"/>
  <c r="E188" i="127"/>
  <c r="F188" i="127"/>
  <c r="H188" i="127"/>
  <c r="I188" i="127"/>
  <c r="J188" i="127"/>
  <c r="C189" i="127"/>
  <c r="D189" i="127"/>
  <c r="E189" i="127"/>
  <c r="F189" i="127"/>
  <c r="H189" i="127"/>
  <c r="I189" i="127"/>
  <c r="J189" i="127"/>
  <c r="C190" i="127"/>
  <c r="D190" i="127"/>
  <c r="E190" i="127"/>
  <c r="F190" i="127"/>
  <c r="H190" i="127"/>
  <c r="I190" i="127"/>
  <c r="J190" i="127"/>
  <c r="C191" i="127"/>
  <c r="D191" i="127"/>
  <c r="E191" i="127"/>
  <c r="F191" i="127"/>
  <c r="H191" i="127"/>
  <c r="I191" i="127"/>
  <c r="J191" i="127"/>
  <c r="C192" i="127"/>
  <c r="D192" i="127"/>
  <c r="E192" i="127"/>
  <c r="F192" i="127"/>
  <c r="H192" i="127"/>
  <c r="I192" i="127"/>
  <c r="J192" i="127"/>
  <c r="C193" i="127"/>
  <c r="D193" i="127"/>
  <c r="E193" i="127"/>
  <c r="F193" i="127"/>
  <c r="H193" i="127"/>
  <c r="I193" i="127"/>
  <c r="J193" i="127"/>
  <c r="C194" i="127"/>
  <c r="D194" i="127"/>
  <c r="E194" i="127"/>
  <c r="F194" i="127"/>
  <c r="H194" i="127"/>
  <c r="I194" i="127"/>
  <c r="J194" i="127"/>
  <c r="C195" i="127"/>
  <c r="D195" i="127"/>
  <c r="E195" i="127"/>
  <c r="F195" i="127"/>
  <c r="H195" i="127"/>
  <c r="I195" i="127"/>
  <c r="J195" i="127"/>
  <c r="C196" i="127"/>
  <c r="D196" i="127"/>
  <c r="E196" i="127"/>
  <c r="F196" i="127"/>
  <c r="H196" i="127"/>
  <c r="I196" i="127"/>
  <c r="J196" i="127"/>
  <c r="C197" i="127"/>
  <c r="D197" i="127"/>
  <c r="E197" i="127"/>
  <c r="F197" i="127"/>
  <c r="H197" i="127"/>
  <c r="I197" i="127"/>
  <c r="J197" i="127"/>
  <c r="C198" i="127"/>
  <c r="D198" i="127"/>
  <c r="E198" i="127"/>
  <c r="F198" i="127"/>
  <c r="H198" i="127"/>
  <c r="I198" i="127"/>
  <c r="J198" i="127"/>
  <c r="C199" i="127"/>
  <c r="D199" i="127"/>
  <c r="E199" i="127"/>
  <c r="F199" i="127"/>
  <c r="H199" i="127"/>
  <c r="I199" i="127"/>
  <c r="J199" i="127"/>
  <c r="C200" i="127"/>
  <c r="D200" i="127"/>
  <c r="E200" i="127"/>
  <c r="F200" i="127"/>
  <c r="H200" i="127"/>
  <c r="I200" i="127"/>
  <c r="J200" i="127"/>
  <c r="C201" i="127"/>
  <c r="D201" i="127"/>
  <c r="E201" i="127"/>
  <c r="F201" i="127"/>
  <c r="H201" i="127"/>
  <c r="I201" i="127"/>
  <c r="J201" i="127"/>
  <c r="C202" i="127"/>
  <c r="D202" i="127"/>
  <c r="E202" i="127"/>
  <c r="F202" i="127"/>
  <c r="H202" i="127"/>
  <c r="I202" i="127"/>
  <c r="J202" i="127"/>
  <c r="C203" i="127"/>
  <c r="D203" i="127"/>
  <c r="E203" i="127"/>
  <c r="F203" i="127"/>
  <c r="H203" i="127"/>
  <c r="I203" i="127"/>
  <c r="J203" i="127"/>
  <c r="C204" i="127"/>
  <c r="D204" i="127"/>
  <c r="E204" i="127"/>
  <c r="F204" i="127"/>
  <c r="H204" i="127"/>
  <c r="I204" i="127"/>
  <c r="J204" i="127"/>
  <c r="C205" i="127"/>
  <c r="D205" i="127"/>
  <c r="E205" i="127"/>
  <c r="F205" i="127"/>
  <c r="H205" i="127"/>
  <c r="I205" i="127"/>
  <c r="J205" i="127"/>
  <c r="C206" i="127"/>
  <c r="D206" i="127"/>
  <c r="E206" i="127"/>
  <c r="F206" i="127"/>
  <c r="H206" i="127"/>
  <c r="I206" i="127"/>
  <c r="J206" i="127"/>
  <c r="C207" i="127"/>
  <c r="D207" i="127"/>
  <c r="E207" i="127"/>
  <c r="F207" i="127"/>
  <c r="H207" i="127"/>
  <c r="I207" i="127"/>
  <c r="J207" i="127"/>
  <c r="C208" i="127"/>
  <c r="D208" i="127"/>
  <c r="E208" i="127"/>
  <c r="F208" i="127"/>
  <c r="H208" i="127"/>
  <c r="I208" i="127"/>
  <c r="J208" i="127"/>
  <c r="C209" i="127"/>
  <c r="D209" i="127"/>
  <c r="E209" i="127"/>
  <c r="F209" i="127"/>
  <c r="H209" i="127"/>
  <c r="I209" i="127"/>
  <c r="J209" i="127"/>
  <c r="C210" i="127"/>
  <c r="D210" i="127"/>
  <c r="E210" i="127"/>
  <c r="F210" i="127"/>
  <c r="H210" i="127"/>
  <c r="I210" i="127"/>
  <c r="J210" i="127"/>
  <c r="C211" i="127"/>
  <c r="D211" i="127"/>
  <c r="E211" i="127"/>
  <c r="F211" i="127"/>
  <c r="H211" i="127"/>
  <c r="I211" i="127"/>
  <c r="J211" i="127"/>
  <c r="C212" i="127"/>
  <c r="D212" i="127"/>
  <c r="E212" i="127"/>
  <c r="F212" i="127"/>
  <c r="H212" i="127"/>
  <c r="I212" i="127"/>
  <c r="J212" i="127"/>
  <c r="C213" i="127"/>
  <c r="D213" i="127"/>
  <c r="E213" i="127"/>
  <c r="F213" i="127"/>
  <c r="H213" i="127"/>
  <c r="I213" i="127"/>
  <c r="J213" i="127"/>
  <c r="C214" i="127"/>
  <c r="D214" i="127"/>
  <c r="E214" i="127"/>
  <c r="F214" i="127"/>
  <c r="H214" i="127"/>
  <c r="I214" i="127"/>
  <c r="J214" i="127"/>
  <c r="C215" i="127"/>
  <c r="D215" i="127"/>
  <c r="E215" i="127"/>
  <c r="F215" i="127"/>
  <c r="H215" i="127"/>
  <c r="I215" i="127"/>
  <c r="J215" i="127"/>
  <c r="C216" i="127"/>
  <c r="D216" i="127"/>
  <c r="E216" i="127"/>
  <c r="F216" i="127"/>
  <c r="H216" i="127"/>
  <c r="I216" i="127"/>
  <c r="J216" i="127"/>
  <c r="C217" i="127"/>
  <c r="D217" i="127"/>
  <c r="E217" i="127"/>
  <c r="F217" i="127"/>
  <c r="H217" i="127"/>
  <c r="I217" i="127"/>
  <c r="J217" i="127"/>
  <c r="C218" i="127"/>
  <c r="D218" i="127"/>
  <c r="E218" i="127"/>
  <c r="F218" i="127"/>
  <c r="H218" i="127"/>
  <c r="I218" i="127"/>
  <c r="J218" i="127"/>
  <c r="C219" i="127"/>
  <c r="D219" i="127"/>
  <c r="E219" i="127"/>
  <c r="F219" i="127"/>
  <c r="H219" i="127"/>
  <c r="I219" i="127"/>
  <c r="J219" i="127"/>
  <c r="C220" i="127"/>
  <c r="D220" i="127"/>
  <c r="E220" i="127"/>
  <c r="F220" i="127"/>
  <c r="H220" i="127"/>
  <c r="I220" i="127"/>
  <c r="J220" i="127"/>
  <c r="C221" i="127"/>
  <c r="D221" i="127"/>
  <c r="E221" i="127"/>
  <c r="F221" i="127"/>
  <c r="H221" i="127"/>
  <c r="I221" i="127"/>
  <c r="J221" i="127"/>
  <c r="C222" i="127"/>
  <c r="D222" i="127"/>
  <c r="E222" i="127"/>
  <c r="F222" i="127"/>
  <c r="H222" i="127"/>
  <c r="I222" i="127"/>
  <c r="J222" i="127"/>
  <c r="C223" i="127"/>
  <c r="D223" i="127"/>
  <c r="E223" i="127"/>
  <c r="F223" i="127"/>
  <c r="H223" i="127"/>
  <c r="I223" i="127"/>
  <c r="J223" i="127"/>
  <c r="C224" i="127"/>
  <c r="D224" i="127"/>
  <c r="E224" i="127"/>
  <c r="F224" i="127"/>
  <c r="H224" i="127"/>
  <c r="I224" i="127"/>
  <c r="J224" i="127"/>
  <c r="C225" i="127"/>
  <c r="D225" i="127"/>
  <c r="E225" i="127"/>
  <c r="F225" i="127"/>
  <c r="H225" i="127"/>
  <c r="I225" i="127"/>
  <c r="J225" i="127"/>
  <c r="C226" i="127"/>
  <c r="D226" i="127"/>
  <c r="E226" i="127"/>
  <c r="F226" i="127"/>
  <c r="H226" i="127"/>
  <c r="I226" i="127"/>
  <c r="J226" i="127"/>
  <c r="C227" i="127"/>
  <c r="D227" i="127"/>
  <c r="E227" i="127"/>
  <c r="F227" i="127"/>
  <c r="H227" i="127"/>
  <c r="I227" i="127"/>
  <c r="J227" i="127"/>
  <c r="C228" i="127"/>
  <c r="D228" i="127"/>
  <c r="E228" i="127"/>
  <c r="F228" i="127"/>
  <c r="H228" i="127"/>
  <c r="I228" i="127"/>
  <c r="J228" i="127"/>
  <c r="C229" i="127"/>
  <c r="D229" i="127"/>
  <c r="E229" i="127"/>
  <c r="F229" i="127"/>
  <c r="H229" i="127"/>
  <c r="I229" i="127"/>
  <c r="J229" i="127"/>
  <c r="C230" i="127"/>
  <c r="D230" i="127"/>
  <c r="E230" i="127"/>
  <c r="F230" i="127"/>
  <c r="H230" i="127"/>
  <c r="I230" i="127"/>
  <c r="J230" i="127"/>
  <c r="C231" i="127"/>
  <c r="D231" i="127"/>
  <c r="E231" i="127"/>
  <c r="F231" i="127"/>
  <c r="H231" i="127"/>
  <c r="I231" i="127"/>
  <c r="J231" i="127"/>
  <c r="C232" i="127"/>
  <c r="D232" i="127"/>
  <c r="E232" i="127"/>
  <c r="F232" i="127"/>
  <c r="H232" i="127"/>
  <c r="I232" i="127"/>
  <c r="J232" i="127"/>
  <c r="C233" i="127"/>
  <c r="D233" i="127"/>
  <c r="E233" i="127"/>
  <c r="F233" i="127"/>
  <c r="H233" i="127"/>
  <c r="I233" i="127"/>
  <c r="J233" i="127"/>
  <c r="C234" i="127"/>
  <c r="D234" i="127"/>
  <c r="E234" i="127"/>
  <c r="F234" i="127"/>
  <c r="H234" i="127"/>
  <c r="I234" i="127"/>
  <c r="J234" i="127"/>
  <c r="C235" i="127"/>
  <c r="D235" i="127"/>
  <c r="E235" i="127"/>
  <c r="F235" i="127"/>
  <c r="H235" i="127"/>
  <c r="I235" i="127"/>
  <c r="J235" i="127"/>
  <c r="C236" i="127"/>
  <c r="D236" i="127"/>
  <c r="E236" i="127"/>
  <c r="F236" i="127"/>
  <c r="H236" i="127"/>
  <c r="I236" i="127"/>
  <c r="J236" i="127"/>
  <c r="C237" i="127"/>
  <c r="D237" i="127"/>
  <c r="E237" i="127"/>
  <c r="F237" i="127"/>
  <c r="H237" i="127"/>
  <c r="I237" i="127"/>
  <c r="J237" i="127"/>
  <c r="C238" i="127"/>
  <c r="D238" i="127"/>
  <c r="E238" i="127"/>
  <c r="F238" i="127"/>
  <c r="H238" i="127"/>
  <c r="I238" i="127"/>
  <c r="J238" i="127"/>
  <c r="C239" i="127"/>
  <c r="D239" i="127"/>
  <c r="E239" i="127"/>
  <c r="F239" i="127"/>
  <c r="H239" i="127"/>
  <c r="I239" i="127"/>
  <c r="J239" i="127"/>
  <c r="C240" i="127"/>
  <c r="D240" i="127"/>
  <c r="E240" i="127"/>
  <c r="F240" i="127"/>
  <c r="H240" i="127"/>
  <c r="I240" i="127"/>
  <c r="J240" i="127"/>
  <c r="C241" i="127"/>
  <c r="D241" i="127"/>
  <c r="E241" i="127"/>
  <c r="F241" i="127"/>
  <c r="H241" i="127"/>
  <c r="I241" i="127"/>
  <c r="J241" i="127"/>
  <c r="C242" i="127"/>
  <c r="D242" i="127"/>
  <c r="E242" i="127"/>
  <c r="F242" i="127"/>
  <c r="H242" i="127"/>
  <c r="I242" i="127"/>
  <c r="J242" i="127"/>
  <c r="C243" i="127"/>
  <c r="D243" i="127"/>
  <c r="E243" i="127"/>
  <c r="F243" i="127"/>
  <c r="H243" i="127"/>
  <c r="I243" i="127"/>
  <c r="J243" i="127"/>
  <c r="C244" i="127"/>
  <c r="D244" i="127"/>
  <c r="E244" i="127"/>
  <c r="F244" i="127"/>
  <c r="H244" i="127"/>
  <c r="I244" i="127"/>
  <c r="J244" i="127"/>
  <c r="C245" i="127"/>
  <c r="D245" i="127"/>
  <c r="E245" i="127"/>
  <c r="F245" i="127"/>
  <c r="H245" i="127"/>
  <c r="I245" i="127"/>
  <c r="J245" i="127"/>
  <c r="C246" i="127"/>
  <c r="D246" i="127"/>
  <c r="E246" i="127"/>
  <c r="F246" i="127"/>
  <c r="H246" i="127"/>
  <c r="I246" i="127"/>
  <c r="J246" i="127"/>
  <c r="C247" i="127"/>
  <c r="D247" i="127"/>
  <c r="E247" i="127"/>
  <c r="F247" i="127"/>
  <c r="H247" i="127"/>
  <c r="I247" i="127"/>
  <c r="J247" i="127"/>
  <c r="C248" i="127"/>
  <c r="D248" i="127"/>
  <c r="E248" i="127"/>
  <c r="F248" i="127"/>
  <c r="H248" i="127"/>
  <c r="I248" i="127"/>
  <c r="J248" i="127"/>
  <c r="C249" i="127"/>
  <c r="D249" i="127"/>
  <c r="E249" i="127"/>
  <c r="F249" i="127"/>
  <c r="H249" i="127"/>
  <c r="I249" i="127"/>
  <c r="J249" i="127"/>
  <c r="C250" i="127"/>
  <c r="D250" i="127"/>
  <c r="E250" i="127"/>
  <c r="F250" i="127"/>
  <c r="H250" i="127"/>
  <c r="I250" i="127"/>
  <c r="J250" i="127"/>
  <c r="C251" i="127"/>
  <c r="D251" i="127"/>
  <c r="E251" i="127"/>
  <c r="F251" i="127"/>
  <c r="H251" i="127"/>
  <c r="I251" i="127"/>
  <c r="J251" i="127"/>
  <c r="C252" i="127"/>
  <c r="D252" i="127"/>
  <c r="E252" i="127"/>
  <c r="F252" i="127"/>
  <c r="H252" i="127"/>
  <c r="I252" i="127"/>
  <c r="J252" i="127"/>
  <c r="C253" i="127"/>
  <c r="D253" i="127"/>
  <c r="E253" i="127"/>
  <c r="F253" i="127"/>
  <c r="H253" i="127"/>
  <c r="I253" i="127"/>
  <c r="J253" i="127"/>
  <c r="C254" i="127"/>
  <c r="D254" i="127"/>
  <c r="E254" i="127"/>
  <c r="F254" i="127"/>
  <c r="H254" i="127"/>
  <c r="I254" i="127"/>
  <c r="J254" i="127"/>
  <c r="C255" i="127"/>
  <c r="D255" i="127"/>
  <c r="E255" i="127"/>
  <c r="F255" i="127"/>
  <c r="H255" i="127"/>
  <c r="I255" i="127"/>
  <c r="J255" i="127"/>
  <c r="C256" i="127"/>
  <c r="D256" i="127"/>
  <c r="E256" i="127"/>
  <c r="F256" i="127"/>
  <c r="H256" i="127"/>
  <c r="I256" i="127"/>
  <c r="J256" i="127"/>
  <c r="C257" i="127"/>
  <c r="D257" i="127"/>
  <c r="E257" i="127"/>
  <c r="F257" i="127"/>
  <c r="H257" i="127"/>
  <c r="I257" i="127"/>
  <c r="J257" i="127"/>
  <c r="C258" i="127"/>
  <c r="D258" i="127"/>
  <c r="E258" i="127"/>
  <c r="F258" i="127"/>
  <c r="H258" i="127"/>
  <c r="I258" i="127"/>
  <c r="J258" i="127"/>
  <c r="C259" i="127"/>
  <c r="D259" i="127"/>
  <c r="E259" i="127"/>
  <c r="F259" i="127"/>
  <c r="H259" i="127"/>
  <c r="I259" i="127"/>
  <c r="J259" i="127"/>
  <c r="C260" i="127"/>
  <c r="D260" i="127"/>
  <c r="E260" i="127"/>
  <c r="F260" i="127"/>
  <c r="H260" i="127"/>
  <c r="I260" i="127"/>
  <c r="J260" i="127"/>
  <c r="C261" i="127"/>
  <c r="D261" i="127"/>
  <c r="E261" i="127"/>
  <c r="F261" i="127"/>
  <c r="H261" i="127"/>
  <c r="I261" i="127"/>
  <c r="J261" i="127"/>
  <c r="C262" i="127"/>
  <c r="D262" i="127"/>
  <c r="E262" i="127"/>
  <c r="F262" i="127"/>
  <c r="H262" i="127"/>
  <c r="I262" i="127"/>
  <c r="J262" i="127"/>
  <c r="C263" i="127"/>
  <c r="D263" i="127"/>
  <c r="E263" i="127"/>
  <c r="F263" i="127"/>
  <c r="H263" i="127"/>
  <c r="I263" i="127"/>
  <c r="J263" i="127"/>
  <c r="C264" i="127"/>
  <c r="D264" i="127"/>
  <c r="E264" i="127"/>
  <c r="F264" i="127"/>
  <c r="H264" i="127"/>
  <c r="I264" i="127"/>
  <c r="J264" i="127"/>
  <c r="C265" i="127"/>
  <c r="D265" i="127"/>
  <c r="E265" i="127"/>
  <c r="F265" i="127"/>
  <c r="H265" i="127"/>
  <c r="I265" i="127"/>
  <c r="J265" i="127"/>
  <c r="C266" i="127"/>
  <c r="D266" i="127"/>
  <c r="E266" i="127"/>
  <c r="F266" i="127"/>
  <c r="H266" i="127"/>
  <c r="I266" i="127"/>
  <c r="J266" i="127"/>
  <c r="C267" i="127"/>
  <c r="D267" i="127"/>
  <c r="E267" i="127"/>
  <c r="F267" i="127"/>
  <c r="H267" i="127"/>
  <c r="I267" i="127"/>
  <c r="J267" i="127"/>
  <c r="C268" i="127"/>
  <c r="D268" i="127"/>
  <c r="E268" i="127"/>
  <c r="F268" i="127"/>
  <c r="H268" i="127"/>
  <c r="I268" i="127"/>
  <c r="J268" i="127"/>
  <c r="C269" i="127"/>
  <c r="D269" i="127"/>
  <c r="E269" i="127"/>
  <c r="F269" i="127"/>
  <c r="H269" i="127"/>
  <c r="I269" i="127"/>
  <c r="J269" i="127"/>
  <c r="C270" i="127"/>
  <c r="D270" i="127"/>
  <c r="E270" i="127"/>
  <c r="F270" i="127"/>
  <c r="H270" i="127"/>
  <c r="I270" i="127"/>
  <c r="J270" i="127"/>
  <c r="C271" i="127"/>
  <c r="D271" i="127"/>
  <c r="E271" i="127"/>
  <c r="F271" i="127"/>
  <c r="H271" i="127"/>
  <c r="I271" i="127"/>
  <c r="J271" i="127"/>
  <c r="C272" i="127"/>
  <c r="D272" i="127"/>
  <c r="E272" i="127"/>
  <c r="F272" i="127"/>
  <c r="H272" i="127"/>
  <c r="I272" i="127"/>
  <c r="J272" i="127"/>
  <c r="C273" i="127"/>
  <c r="D273" i="127"/>
  <c r="E273" i="127"/>
  <c r="F273" i="127"/>
  <c r="H273" i="127"/>
  <c r="I273" i="127"/>
  <c r="J273" i="127"/>
  <c r="C274" i="127"/>
  <c r="D274" i="127"/>
  <c r="E274" i="127"/>
  <c r="F274" i="127"/>
  <c r="H274" i="127"/>
  <c r="I274" i="127"/>
  <c r="J274" i="127"/>
  <c r="C275" i="127"/>
  <c r="D275" i="127"/>
  <c r="E275" i="127"/>
  <c r="F275" i="127"/>
  <c r="H275" i="127"/>
  <c r="I275" i="127"/>
  <c r="J275" i="127"/>
  <c r="C276" i="127"/>
  <c r="D276" i="127"/>
  <c r="E276" i="127"/>
  <c r="F276" i="127"/>
  <c r="H276" i="127"/>
  <c r="I276" i="127"/>
  <c r="J276" i="127"/>
  <c r="C277" i="127"/>
  <c r="D277" i="127"/>
  <c r="E277" i="127"/>
  <c r="F277" i="127"/>
  <c r="H277" i="127"/>
  <c r="I277" i="127"/>
  <c r="J277" i="127"/>
  <c r="C278" i="127"/>
  <c r="D278" i="127"/>
  <c r="E278" i="127"/>
  <c r="F278" i="127"/>
  <c r="H278" i="127"/>
  <c r="I278" i="127"/>
  <c r="J278" i="127"/>
  <c r="C279" i="127"/>
  <c r="D279" i="127"/>
  <c r="E279" i="127"/>
  <c r="F279" i="127"/>
  <c r="H279" i="127"/>
  <c r="I279" i="127"/>
  <c r="J279" i="127"/>
  <c r="C280" i="127"/>
  <c r="D280" i="127"/>
  <c r="E280" i="127"/>
  <c r="F280" i="127"/>
  <c r="H280" i="127"/>
  <c r="I280" i="127"/>
  <c r="J280" i="127"/>
  <c r="C281" i="127"/>
  <c r="D281" i="127"/>
  <c r="E281" i="127"/>
  <c r="F281" i="127"/>
  <c r="H281" i="127"/>
  <c r="I281" i="127"/>
  <c r="J281" i="127"/>
  <c r="C282" i="127"/>
  <c r="D282" i="127"/>
  <c r="E282" i="127"/>
  <c r="F282" i="127"/>
  <c r="H282" i="127"/>
  <c r="I282" i="127"/>
  <c r="J282" i="127"/>
  <c r="C283" i="127"/>
  <c r="D283" i="127"/>
  <c r="E283" i="127"/>
  <c r="F283" i="127"/>
  <c r="H283" i="127"/>
  <c r="I283" i="127"/>
  <c r="J283" i="127"/>
  <c r="C284" i="127"/>
  <c r="D284" i="127"/>
  <c r="E284" i="127"/>
  <c r="F284" i="127"/>
  <c r="H284" i="127"/>
  <c r="I284" i="127"/>
  <c r="J284" i="127"/>
  <c r="C285" i="127"/>
  <c r="D285" i="127"/>
  <c r="E285" i="127"/>
  <c r="F285" i="127"/>
  <c r="H285" i="127"/>
  <c r="I285" i="127"/>
  <c r="J285" i="127"/>
  <c r="C286" i="127"/>
  <c r="D286" i="127"/>
  <c r="E286" i="127"/>
  <c r="F286" i="127"/>
  <c r="H286" i="127"/>
  <c r="I286" i="127"/>
  <c r="J286" i="127"/>
  <c r="C287" i="127"/>
  <c r="D287" i="127"/>
  <c r="E287" i="127"/>
  <c r="F287" i="127"/>
  <c r="H287" i="127"/>
  <c r="I287" i="127"/>
  <c r="J287" i="127"/>
  <c r="C288" i="127"/>
  <c r="D288" i="127"/>
  <c r="E288" i="127"/>
  <c r="F288" i="127"/>
  <c r="H288" i="127"/>
  <c r="I288" i="127"/>
  <c r="J288" i="127"/>
  <c r="C289" i="127"/>
  <c r="D289" i="127"/>
  <c r="E289" i="127"/>
  <c r="F289" i="127"/>
  <c r="H289" i="127"/>
  <c r="I289" i="127"/>
  <c r="J289" i="127"/>
  <c r="C290" i="127"/>
  <c r="D290" i="127"/>
  <c r="E290" i="127"/>
  <c r="F290" i="127"/>
  <c r="H290" i="127"/>
  <c r="I290" i="127"/>
  <c r="J290" i="127"/>
  <c r="C291" i="127"/>
  <c r="D291" i="127"/>
  <c r="E291" i="127"/>
  <c r="F291" i="127"/>
  <c r="H291" i="127"/>
  <c r="I291" i="127"/>
  <c r="J291" i="127"/>
  <c r="C292" i="127"/>
  <c r="D292" i="127"/>
  <c r="E292" i="127"/>
  <c r="F292" i="127"/>
  <c r="H292" i="127"/>
  <c r="I292" i="127"/>
  <c r="J292" i="127"/>
  <c r="C293" i="127"/>
  <c r="D293" i="127"/>
  <c r="E293" i="127"/>
  <c r="F293" i="127"/>
  <c r="H293" i="127"/>
  <c r="I293" i="127"/>
  <c r="J293" i="127"/>
  <c r="C294" i="127"/>
  <c r="D294" i="127"/>
  <c r="E294" i="127"/>
  <c r="F294" i="127"/>
  <c r="H294" i="127"/>
  <c r="I294" i="127"/>
  <c r="J294" i="127"/>
  <c r="C295" i="127"/>
  <c r="D295" i="127"/>
  <c r="E295" i="127"/>
  <c r="F295" i="127"/>
  <c r="H295" i="127"/>
  <c r="I295" i="127"/>
  <c r="J295" i="127"/>
  <c r="C296" i="127"/>
  <c r="D296" i="127"/>
  <c r="E296" i="127"/>
  <c r="F296" i="127"/>
  <c r="H296" i="127"/>
  <c r="I296" i="127"/>
  <c r="J296" i="127"/>
  <c r="C297" i="127"/>
  <c r="D297" i="127"/>
  <c r="E297" i="127"/>
  <c r="F297" i="127"/>
  <c r="H297" i="127"/>
  <c r="I297" i="127"/>
  <c r="J297" i="127"/>
  <c r="C298" i="127"/>
  <c r="D298" i="127"/>
  <c r="E298" i="127"/>
  <c r="F298" i="127"/>
  <c r="H298" i="127"/>
  <c r="I298" i="127"/>
  <c r="J298" i="127"/>
  <c r="C299" i="127"/>
  <c r="D299" i="127"/>
  <c r="E299" i="127"/>
  <c r="F299" i="127"/>
  <c r="H299" i="127"/>
  <c r="I299" i="127"/>
  <c r="J299" i="127"/>
  <c r="C300" i="127"/>
  <c r="D300" i="127"/>
  <c r="E300" i="127"/>
  <c r="F300" i="127"/>
  <c r="H300" i="127"/>
  <c r="I300" i="127"/>
  <c r="J300" i="127"/>
  <c r="C301" i="127"/>
  <c r="D301" i="127"/>
  <c r="E301" i="127"/>
  <c r="F301" i="127"/>
  <c r="H301" i="127"/>
  <c r="I301" i="127"/>
  <c r="J301" i="127"/>
  <c r="C302" i="127"/>
  <c r="D302" i="127"/>
  <c r="E302" i="127"/>
  <c r="F302" i="127"/>
  <c r="H302" i="127"/>
  <c r="I302" i="127"/>
  <c r="J302" i="127"/>
  <c r="C303" i="127"/>
  <c r="D303" i="127"/>
  <c r="E303" i="127"/>
  <c r="F303" i="127"/>
  <c r="H303" i="127"/>
  <c r="I303" i="127"/>
  <c r="J303" i="127"/>
  <c r="C304" i="127"/>
  <c r="D304" i="127"/>
  <c r="E304" i="127"/>
  <c r="F304" i="127"/>
  <c r="H304" i="127"/>
  <c r="I304" i="127"/>
  <c r="J304" i="127"/>
  <c r="C305" i="127"/>
  <c r="D305" i="127"/>
  <c r="E305" i="127"/>
  <c r="F305" i="127"/>
  <c r="H305" i="127"/>
  <c r="I305" i="127"/>
  <c r="J305" i="127"/>
  <c r="C306" i="127"/>
  <c r="D306" i="127"/>
  <c r="E306" i="127"/>
  <c r="F306" i="127"/>
  <c r="H306" i="127"/>
  <c r="I306" i="127"/>
  <c r="J306" i="127"/>
  <c r="C307" i="127"/>
  <c r="D307" i="127"/>
  <c r="E307" i="127"/>
  <c r="F307" i="127"/>
  <c r="H307" i="127"/>
  <c r="I307" i="127"/>
  <c r="J307" i="127"/>
  <c r="C308" i="127"/>
  <c r="D308" i="127"/>
  <c r="E308" i="127"/>
  <c r="F308" i="127"/>
  <c r="H308" i="127"/>
  <c r="I308" i="127"/>
  <c r="J308" i="127"/>
  <c r="C309" i="127"/>
  <c r="D309" i="127"/>
  <c r="E309" i="127"/>
  <c r="F309" i="127"/>
  <c r="H309" i="127"/>
  <c r="I309" i="127"/>
  <c r="J309" i="127"/>
  <c r="C310" i="127"/>
  <c r="D310" i="127"/>
  <c r="E310" i="127"/>
  <c r="F310" i="127"/>
  <c r="H310" i="127"/>
  <c r="I310" i="127"/>
  <c r="J310" i="127"/>
  <c r="C311" i="127"/>
  <c r="D311" i="127"/>
  <c r="E311" i="127"/>
  <c r="F311" i="127"/>
  <c r="H311" i="127"/>
  <c r="I311" i="127"/>
  <c r="J311" i="127"/>
  <c r="C312" i="127"/>
  <c r="D312" i="127"/>
  <c r="E312" i="127"/>
  <c r="F312" i="127"/>
  <c r="H312" i="127"/>
  <c r="I312" i="127"/>
  <c r="J312" i="127"/>
  <c r="C313" i="127"/>
  <c r="D313" i="127"/>
  <c r="E313" i="127"/>
  <c r="F313" i="127"/>
  <c r="H313" i="127"/>
  <c r="I313" i="127"/>
  <c r="J313" i="127"/>
  <c r="C314" i="127"/>
  <c r="D314" i="127"/>
  <c r="E314" i="127"/>
  <c r="F314" i="127"/>
  <c r="H314" i="127"/>
  <c r="I314" i="127"/>
  <c r="J314" i="127"/>
  <c r="C315" i="127"/>
  <c r="D315" i="127"/>
  <c r="E315" i="127"/>
  <c r="F315" i="127"/>
  <c r="H315" i="127"/>
  <c r="I315" i="127"/>
  <c r="J315" i="127"/>
  <c r="C316" i="127"/>
  <c r="D316" i="127"/>
  <c r="E316" i="127"/>
  <c r="F316" i="127"/>
  <c r="H316" i="127"/>
  <c r="I316" i="127"/>
  <c r="J316" i="127"/>
  <c r="C317" i="127"/>
  <c r="D317" i="127"/>
  <c r="E317" i="127"/>
  <c r="F317" i="127"/>
  <c r="H317" i="127"/>
  <c r="I317" i="127"/>
  <c r="J317" i="127"/>
  <c r="C318" i="127"/>
  <c r="D318" i="127"/>
  <c r="E318" i="127"/>
  <c r="F318" i="127"/>
  <c r="H318" i="127"/>
  <c r="I318" i="127"/>
  <c r="J318" i="127"/>
  <c r="C319" i="127"/>
  <c r="D319" i="127"/>
  <c r="E319" i="127"/>
  <c r="F319" i="127"/>
  <c r="H319" i="127"/>
  <c r="I319" i="127"/>
  <c r="J319" i="127"/>
  <c r="C320" i="127"/>
  <c r="D320" i="127"/>
  <c r="E320" i="127"/>
  <c r="F320" i="127"/>
  <c r="H320" i="127"/>
  <c r="I320" i="127"/>
  <c r="J320" i="127"/>
  <c r="C321" i="127"/>
  <c r="D321" i="127"/>
  <c r="E321" i="127"/>
  <c r="F321" i="127"/>
  <c r="H321" i="127"/>
  <c r="I321" i="127"/>
  <c r="J321" i="127"/>
  <c r="C322" i="127"/>
  <c r="D322" i="127"/>
  <c r="E322" i="127"/>
  <c r="F322" i="127"/>
  <c r="H322" i="127"/>
  <c r="I322" i="127"/>
  <c r="J322" i="127"/>
  <c r="C323" i="127"/>
  <c r="D323" i="127"/>
  <c r="E323" i="127"/>
  <c r="F323" i="127"/>
  <c r="H323" i="127"/>
  <c r="I323" i="127"/>
  <c r="J323" i="127"/>
  <c r="C324" i="127"/>
  <c r="D324" i="127"/>
  <c r="E324" i="127"/>
  <c r="F324" i="127"/>
  <c r="H324" i="127"/>
  <c r="I324" i="127"/>
  <c r="J324" i="127"/>
  <c r="C325" i="127"/>
  <c r="D325" i="127"/>
  <c r="E325" i="127"/>
  <c r="F325" i="127"/>
  <c r="H325" i="127"/>
  <c r="I325" i="127"/>
  <c r="J325" i="127"/>
  <c r="C326" i="127"/>
  <c r="D326" i="127"/>
  <c r="E326" i="127"/>
  <c r="F326" i="127"/>
  <c r="H326" i="127"/>
  <c r="I326" i="127"/>
  <c r="J326" i="127"/>
  <c r="C327" i="127"/>
  <c r="D327" i="127"/>
  <c r="E327" i="127"/>
  <c r="F327" i="127"/>
  <c r="H327" i="127"/>
  <c r="I327" i="127"/>
  <c r="J327" i="127"/>
  <c r="C328" i="127"/>
  <c r="D328" i="127"/>
  <c r="E328" i="127"/>
  <c r="F328" i="127"/>
  <c r="H328" i="127"/>
  <c r="I328" i="127"/>
  <c r="J328" i="127"/>
  <c r="C329" i="127"/>
  <c r="D329" i="127"/>
  <c r="E329" i="127"/>
  <c r="F329" i="127"/>
  <c r="H329" i="127"/>
  <c r="I329" i="127"/>
  <c r="J329" i="127"/>
  <c r="C330" i="127"/>
  <c r="D330" i="127"/>
  <c r="E330" i="127"/>
  <c r="F330" i="127"/>
  <c r="H330" i="127"/>
  <c r="I330" i="127"/>
  <c r="J330" i="127"/>
  <c r="C331" i="127"/>
  <c r="D331" i="127"/>
  <c r="E331" i="127"/>
  <c r="F331" i="127"/>
  <c r="H331" i="127"/>
  <c r="I331" i="127"/>
  <c r="J331" i="127"/>
  <c r="C332" i="127"/>
  <c r="D332" i="127"/>
  <c r="E332" i="127"/>
  <c r="F332" i="127"/>
  <c r="H332" i="127"/>
  <c r="I332" i="127"/>
  <c r="J332" i="127"/>
  <c r="C333" i="127"/>
  <c r="D333" i="127"/>
  <c r="E333" i="127"/>
  <c r="F333" i="127"/>
  <c r="H333" i="127"/>
  <c r="I333" i="127"/>
  <c r="J333" i="127"/>
  <c r="C334" i="127"/>
  <c r="D334" i="127"/>
  <c r="E334" i="127"/>
  <c r="F334" i="127"/>
  <c r="H334" i="127"/>
  <c r="I334" i="127"/>
  <c r="J334" i="127"/>
  <c r="C335" i="127"/>
  <c r="D335" i="127"/>
  <c r="E335" i="127"/>
  <c r="F335" i="127"/>
  <c r="H335" i="127"/>
  <c r="I335" i="127"/>
  <c r="J335" i="127"/>
  <c r="C336" i="127"/>
  <c r="D336" i="127"/>
  <c r="E336" i="127"/>
  <c r="F336" i="127"/>
  <c r="H336" i="127"/>
  <c r="I336" i="127"/>
  <c r="J336" i="127"/>
  <c r="C337" i="127"/>
  <c r="D337" i="127"/>
  <c r="E337" i="127"/>
  <c r="F337" i="127"/>
  <c r="H337" i="127"/>
  <c r="I337" i="127"/>
  <c r="J337" i="127"/>
  <c r="C338" i="127"/>
  <c r="D338" i="127"/>
  <c r="E338" i="127"/>
  <c r="F338" i="127"/>
  <c r="H338" i="127"/>
  <c r="I338" i="127"/>
  <c r="J338" i="127"/>
  <c r="C339" i="127"/>
  <c r="D339" i="127"/>
  <c r="E339" i="127"/>
  <c r="F339" i="127"/>
  <c r="H339" i="127"/>
  <c r="I339" i="127"/>
  <c r="J339" i="127"/>
  <c r="C340" i="127"/>
  <c r="D340" i="127"/>
  <c r="E340" i="127"/>
  <c r="F340" i="127"/>
  <c r="H340" i="127"/>
  <c r="I340" i="127"/>
  <c r="J340" i="127"/>
  <c r="C341" i="127"/>
  <c r="D341" i="127"/>
  <c r="E341" i="127"/>
  <c r="F341" i="127"/>
  <c r="H341" i="127"/>
  <c r="I341" i="127"/>
  <c r="J341" i="127"/>
  <c r="C342" i="127"/>
  <c r="D342" i="127"/>
  <c r="E342" i="127"/>
  <c r="F342" i="127"/>
  <c r="H342" i="127"/>
  <c r="I342" i="127"/>
  <c r="J342" i="127"/>
  <c r="C343" i="127"/>
  <c r="D343" i="127"/>
  <c r="E343" i="127"/>
  <c r="F343" i="127"/>
  <c r="H343" i="127"/>
  <c r="I343" i="127"/>
  <c r="J343" i="127"/>
  <c r="C344" i="127"/>
  <c r="D344" i="127"/>
  <c r="E344" i="127"/>
  <c r="F344" i="127"/>
  <c r="H344" i="127"/>
  <c r="I344" i="127"/>
  <c r="J344" i="127"/>
  <c r="C345" i="127"/>
  <c r="D345" i="127"/>
  <c r="E345" i="127"/>
  <c r="F345" i="127"/>
  <c r="H345" i="127"/>
  <c r="I345" i="127"/>
  <c r="J345" i="127"/>
  <c r="C346" i="127"/>
  <c r="D346" i="127"/>
  <c r="E346" i="127"/>
  <c r="F346" i="127"/>
  <c r="H346" i="127"/>
  <c r="I346" i="127"/>
  <c r="J346" i="127"/>
  <c r="C347" i="127"/>
  <c r="D347" i="127"/>
  <c r="E347" i="127"/>
  <c r="F347" i="127"/>
  <c r="H347" i="127"/>
  <c r="I347" i="127"/>
  <c r="J347" i="127"/>
  <c r="C348" i="127"/>
  <c r="D348" i="127"/>
  <c r="E348" i="127"/>
  <c r="F348" i="127"/>
  <c r="H348" i="127"/>
  <c r="I348" i="127"/>
  <c r="J348" i="127"/>
  <c r="C349" i="127"/>
  <c r="D349" i="127"/>
  <c r="E349" i="127"/>
  <c r="F349" i="127"/>
  <c r="H349" i="127"/>
  <c r="I349" i="127"/>
  <c r="J349" i="127"/>
  <c r="C350" i="127"/>
  <c r="D350" i="127"/>
  <c r="E350" i="127"/>
  <c r="F350" i="127"/>
  <c r="H350" i="127"/>
  <c r="I350" i="127"/>
  <c r="J350" i="127"/>
  <c r="C351" i="127"/>
  <c r="D351" i="127"/>
  <c r="E351" i="127"/>
  <c r="F351" i="127"/>
  <c r="H351" i="127"/>
  <c r="I351" i="127"/>
  <c r="J351" i="127"/>
  <c r="C352" i="127"/>
  <c r="D352" i="127"/>
  <c r="E352" i="127"/>
  <c r="F352" i="127"/>
  <c r="H352" i="127"/>
  <c r="I352" i="127"/>
  <c r="J352" i="127"/>
  <c r="C353" i="127"/>
  <c r="D353" i="127"/>
  <c r="E353" i="127"/>
  <c r="F353" i="127"/>
  <c r="H353" i="127"/>
  <c r="I353" i="127"/>
  <c r="J353" i="127"/>
  <c r="C354" i="127"/>
  <c r="D354" i="127"/>
  <c r="E354" i="127"/>
  <c r="F354" i="127"/>
  <c r="H354" i="127"/>
  <c r="I354" i="127"/>
  <c r="J354" i="127"/>
  <c r="C355" i="127"/>
  <c r="D355" i="127"/>
  <c r="E355" i="127"/>
  <c r="F355" i="127"/>
  <c r="H355" i="127"/>
  <c r="I355" i="127"/>
  <c r="J355" i="127"/>
  <c r="C356" i="127"/>
  <c r="D356" i="127"/>
  <c r="E356" i="127"/>
  <c r="F356" i="127"/>
  <c r="H356" i="127"/>
  <c r="I356" i="127"/>
  <c r="J356" i="127"/>
  <c r="C357" i="127"/>
  <c r="D357" i="127"/>
  <c r="E357" i="127"/>
  <c r="F357" i="127"/>
  <c r="H357" i="127"/>
  <c r="I357" i="127"/>
  <c r="J357" i="127"/>
  <c r="C358" i="127"/>
  <c r="D358" i="127"/>
  <c r="E358" i="127"/>
  <c r="F358" i="127"/>
  <c r="H358" i="127"/>
  <c r="I358" i="127"/>
  <c r="J358" i="127"/>
  <c r="C359" i="127"/>
  <c r="D359" i="127"/>
  <c r="E359" i="127"/>
  <c r="F359" i="127"/>
  <c r="H359" i="127"/>
  <c r="I359" i="127"/>
  <c r="J359" i="127"/>
  <c r="C360" i="127"/>
  <c r="D360" i="127"/>
  <c r="E360" i="127"/>
  <c r="F360" i="127"/>
  <c r="H360" i="127"/>
  <c r="I360" i="127"/>
  <c r="J360" i="127"/>
  <c r="C361" i="127"/>
  <c r="D361" i="127"/>
  <c r="E361" i="127"/>
  <c r="F361" i="127"/>
  <c r="H361" i="127"/>
  <c r="I361" i="127"/>
  <c r="J361" i="127"/>
  <c r="C362" i="127"/>
  <c r="D362" i="127"/>
  <c r="E362" i="127"/>
  <c r="F362" i="127"/>
  <c r="H362" i="127"/>
  <c r="I362" i="127"/>
  <c r="J362" i="127"/>
  <c r="C363" i="127"/>
  <c r="D363" i="127"/>
  <c r="E363" i="127"/>
  <c r="F363" i="127"/>
  <c r="H363" i="127"/>
  <c r="I363" i="127"/>
  <c r="J363" i="127"/>
  <c r="C364" i="127"/>
  <c r="D364" i="127"/>
  <c r="E364" i="127"/>
  <c r="F364" i="127"/>
  <c r="H364" i="127"/>
  <c r="I364" i="127"/>
  <c r="J364" i="127"/>
  <c r="C365" i="127"/>
  <c r="D365" i="127"/>
  <c r="E365" i="127"/>
  <c r="F365" i="127"/>
  <c r="H365" i="127"/>
  <c r="I365" i="127"/>
  <c r="J365" i="127"/>
  <c r="C366" i="127"/>
  <c r="D366" i="127"/>
  <c r="E366" i="127"/>
  <c r="F366" i="127"/>
  <c r="H366" i="127"/>
  <c r="I366" i="127"/>
  <c r="J366" i="127"/>
  <c r="C367" i="127"/>
  <c r="D367" i="127"/>
  <c r="E367" i="127"/>
  <c r="F367" i="127"/>
  <c r="H367" i="127"/>
  <c r="I367" i="127"/>
  <c r="J367" i="127"/>
  <c r="C368" i="127"/>
  <c r="D368" i="127"/>
  <c r="E368" i="127"/>
  <c r="F368" i="127"/>
  <c r="H368" i="127"/>
  <c r="I368" i="127"/>
  <c r="J368" i="127"/>
  <c r="C369" i="127"/>
  <c r="D369" i="127"/>
  <c r="E369" i="127"/>
  <c r="F369" i="127"/>
  <c r="H369" i="127"/>
  <c r="I369" i="127"/>
  <c r="J369" i="127"/>
  <c r="C370" i="127"/>
  <c r="D370" i="127"/>
  <c r="E370" i="127"/>
  <c r="F370" i="127"/>
  <c r="H370" i="127"/>
  <c r="I370" i="127"/>
  <c r="J370" i="127"/>
  <c r="C371" i="127"/>
  <c r="D371" i="127"/>
  <c r="E371" i="127"/>
  <c r="F371" i="127"/>
  <c r="H371" i="127"/>
  <c r="I371" i="127"/>
  <c r="J371" i="127"/>
  <c r="C372" i="127"/>
  <c r="D372" i="127"/>
  <c r="E372" i="127"/>
  <c r="F372" i="127"/>
  <c r="H372" i="127"/>
  <c r="I372" i="127"/>
  <c r="J372" i="127"/>
  <c r="C373" i="127"/>
  <c r="D373" i="127"/>
  <c r="E373" i="127"/>
  <c r="F373" i="127"/>
  <c r="H373" i="127"/>
  <c r="I373" i="127"/>
  <c r="J373" i="127"/>
  <c r="C374" i="127"/>
  <c r="D374" i="127"/>
  <c r="E374" i="127"/>
  <c r="F374" i="127"/>
  <c r="H374" i="127"/>
  <c r="I374" i="127"/>
  <c r="J374" i="127"/>
  <c r="C375" i="127"/>
  <c r="D375" i="127"/>
  <c r="E375" i="127"/>
  <c r="F375" i="127"/>
  <c r="H375" i="127"/>
  <c r="I375" i="127"/>
  <c r="J375" i="127"/>
  <c r="C376" i="127"/>
  <c r="D376" i="127"/>
  <c r="E376" i="127"/>
  <c r="F376" i="127"/>
  <c r="H376" i="127"/>
  <c r="I376" i="127"/>
  <c r="J376" i="127"/>
  <c r="C377" i="127"/>
  <c r="D377" i="127"/>
  <c r="E377" i="127"/>
  <c r="F377" i="127"/>
  <c r="H377" i="127"/>
  <c r="I377" i="127"/>
  <c r="J377" i="127"/>
  <c r="C378" i="127"/>
  <c r="D378" i="127"/>
  <c r="E378" i="127"/>
  <c r="F378" i="127"/>
  <c r="H378" i="127"/>
  <c r="I378" i="127"/>
  <c r="J378" i="127"/>
  <c r="C379" i="127"/>
  <c r="D379" i="127"/>
  <c r="E379" i="127"/>
  <c r="F379" i="127"/>
  <c r="H379" i="127"/>
  <c r="I379" i="127"/>
  <c r="J379" i="127"/>
  <c r="C380" i="127"/>
  <c r="D380" i="127"/>
  <c r="E380" i="127"/>
  <c r="F380" i="127"/>
  <c r="H380" i="127"/>
  <c r="I380" i="127"/>
  <c r="J380" i="127"/>
  <c r="C381" i="127"/>
  <c r="D381" i="127"/>
  <c r="E381" i="127"/>
  <c r="F381" i="127"/>
  <c r="H381" i="127"/>
  <c r="I381" i="127"/>
  <c r="J381" i="127"/>
  <c r="C382" i="127"/>
  <c r="D382" i="127"/>
  <c r="E382" i="127"/>
  <c r="F382" i="127"/>
  <c r="H382" i="127"/>
  <c r="I382" i="127"/>
  <c r="J382" i="127"/>
  <c r="C383" i="127"/>
  <c r="D383" i="127"/>
  <c r="E383" i="127"/>
  <c r="F383" i="127"/>
  <c r="H383" i="127"/>
  <c r="I383" i="127"/>
  <c r="J383" i="127"/>
  <c r="C384" i="127"/>
  <c r="D384" i="127"/>
  <c r="E384" i="127"/>
  <c r="F384" i="127"/>
  <c r="H384" i="127"/>
  <c r="I384" i="127"/>
  <c r="J384" i="127"/>
  <c r="C385" i="127"/>
  <c r="D385" i="127"/>
  <c r="E385" i="127"/>
  <c r="F385" i="127"/>
  <c r="H385" i="127"/>
  <c r="I385" i="127"/>
  <c r="J385" i="127"/>
  <c r="C386" i="127"/>
  <c r="D386" i="127"/>
  <c r="E386" i="127"/>
  <c r="F386" i="127"/>
  <c r="H386" i="127"/>
  <c r="I386" i="127"/>
  <c r="J386" i="127"/>
  <c r="C387" i="127"/>
  <c r="D387" i="127"/>
  <c r="E387" i="127"/>
  <c r="F387" i="127"/>
  <c r="H387" i="127"/>
  <c r="I387" i="127"/>
  <c r="J387" i="127"/>
  <c r="C388" i="127"/>
  <c r="D388" i="127"/>
  <c r="E388" i="127"/>
  <c r="F388" i="127"/>
  <c r="H388" i="127"/>
  <c r="I388" i="127"/>
  <c r="J388" i="127"/>
  <c r="C389" i="127"/>
  <c r="D389" i="127"/>
  <c r="E389" i="127"/>
  <c r="F389" i="127"/>
  <c r="H389" i="127"/>
  <c r="I389" i="127"/>
  <c r="J389" i="127"/>
  <c r="C390" i="127"/>
  <c r="D390" i="127"/>
  <c r="E390" i="127"/>
  <c r="F390" i="127"/>
  <c r="H390" i="127"/>
  <c r="I390" i="127"/>
  <c r="J390" i="127"/>
  <c r="C391" i="127"/>
  <c r="D391" i="127"/>
  <c r="E391" i="127"/>
  <c r="F391" i="127"/>
  <c r="H391" i="127"/>
  <c r="I391" i="127"/>
  <c r="J391" i="127"/>
  <c r="C392" i="127"/>
  <c r="D392" i="127"/>
  <c r="E392" i="127"/>
  <c r="F392" i="127"/>
  <c r="H392" i="127"/>
  <c r="I392" i="127"/>
  <c r="J392" i="127"/>
  <c r="C393" i="127"/>
  <c r="D393" i="127"/>
  <c r="E393" i="127"/>
  <c r="F393" i="127"/>
  <c r="H393" i="127"/>
  <c r="I393" i="127"/>
  <c r="J393" i="127"/>
  <c r="C394" i="127"/>
  <c r="D394" i="127"/>
  <c r="E394" i="127"/>
  <c r="F394" i="127"/>
  <c r="H394" i="127"/>
  <c r="I394" i="127"/>
  <c r="J394" i="127"/>
  <c r="C395" i="127"/>
  <c r="D395" i="127"/>
  <c r="E395" i="127"/>
  <c r="F395" i="127"/>
  <c r="H395" i="127"/>
  <c r="I395" i="127"/>
  <c r="J395" i="127"/>
  <c r="C396" i="127"/>
  <c r="D396" i="127"/>
  <c r="E396" i="127"/>
  <c r="F396" i="127"/>
  <c r="H396" i="127"/>
  <c r="I396" i="127"/>
  <c r="J396" i="127"/>
  <c r="C397" i="127"/>
  <c r="D397" i="127"/>
  <c r="E397" i="127"/>
  <c r="F397" i="127"/>
  <c r="H397" i="127"/>
  <c r="I397" i="127"/>
  <c r="J397" i="127"/>
  <c r="C398" i="127"/>
  <c r="D398" i="127"/>
  <c r="E398" i="127"/>
  <c r="F398" i="127"/>
  <c r="H398" i="127"/>
  <c r="I398" i="127"/>
  <c r="J398" i="127"/>
  <c r="C399" i="127"/>
  <c r="D399" i="127"/>
  <c r="E399" i="127"/>
  <c r="F399" i="127"/>
  <c r="H399" i="127"/>
  <c r="I399" i="127"/>
  <c r="J399" i="127"/>
  <c r="C400" i="127"/>
  <c r="D400" i="127"/>
  <c r="E400" i="127"/>
  <c r="F400" i="127"/>
  <c r="H400" i="127"/>
  <c r="I400" i="127"/>
  <c r="J400" i="127"/>
  <c r="C401" i="127"/>
  <c r="D401" i="127"/>
  <c r="E401" i="127"/>
  <c r="F401" i="127"/>
  <c r="H401" i="127"/>
  <c r="I401" i="127"/>
  <c r="J401" i="127"/>
  <c r="C402" i="127"/>
  <c r="D402" i="127"/>
  <c r="E402" i="127"/>
  <c r="F402" i="127"/>
  <c r="H402" i="127"/>
  <c r="I402" i="127"/>
  <c r="J402" i="127"/>
  <c r="C403" i="127"/>
  <c r="D403" i="127"/>
  <c r="E403" i="127"/>
  <c r="F403" i="127"/>
  <c r="H403" i="127"/>
  <c r="I403" i="127"/>
  <c r="J403" i="127"/>
  <c r="C404" i="127"/>
  <c r="D404" i="127"/>
  <c r="E404" i="127"/>
  <c r="F404" i="127"/>
  <c r="H404" i="127"/>
  <c r="I404" i="127"/>
  <c r="J404" i="127"/>
  <c r="C405" i="127"/>
  <c r="D405" i="127"/>
  <c r="E405" i="127"/>
  <c r="F405" i="127"/>
  <c r="H405" i="127"/>
  <c r="I405" i="127"/>
  <c r="J405" i="127"/>
  <c r="C406" i="127"/>
  <c r="D406" i="127"/>
  <c r="E406" i="127"/>
  <c r="F406" i="127"/>
  <c r="H406" i="127"/>
  <c r="I406" i="127"/>
  <c r="J406" i="127"/>
  <c r="C407" i="127"/>
  <c r="D407" i="127"/>
  <c r="E407" i="127"/>
  <c r="F407" i="127"/>
  <c r="H407" i="127"/>
  <c r="I407" i="127"/>
  <c r="J407" i="127"/>
  <c r="E408" i="127"/>
  <c r="C409" i="127"/>
  <c r="D409" i="127"/>
  <c r="E409" i="127"/>
  <c r="T4" i="128"/>
  <c r="S5" i="128"/>
  <c r="T5" i="128"/>
  <c r="S6" i="128"/>
  <c r="T6" i="128"/>
  <c r="H8" i="128"/>
  <c r="T9" i="128"/>
  <c r="H10" i="128"/>
  <c r="T10" i="128"/>
  <c r="T15" i="128"/>
  <c r="T16" i="128"/>
  <c r="I17" i="128"/>
  <c r="J17" i="128"/>
  <c r="T17" i="128"/>
  <c r="F18" i="128"/>
  <c r="T18" i="128"/>
  <c r="J19" i="128"/>
  <c r="T19" i="128"/>
  <c r="J20" i="128"/>
  <c r="T20" i="128"/>
  <c r="J21" i="128"/>
  <c r="T21" i="128"/>
  <c r="B22" i="128"/>
  <c r="H23" i="128"/>
  <c r="I23" i="128"/>
  <c r="J23" i="128"/>
  <c r="H24" i="128"/>
  <c r="I24" i="128"/>
  <c r="J24" i="128"/>
  <c r="T24" i="128"/>
  <c r="H25" i="128"/>
  <c r="I25" i="128"/>
  <c r="J25" i="128"/>
  <c r="F26" i="128"/>
  <c r="H26" i="128"/>
  <c r="I26" i="128"/>
  <c r="J26" i="128"/>
  <c r="F27" i="128"/>
  <c r="H27" i="128"/>
  <c r="I27" i="128"/>
  <c r="J27" i="128"/>
  <c r="H28" i="128"/>
  <c r="I28" i="128"/>
  <c r="J28" i="128"/>
  <c r="H29" i="128"/>
  <c r="I29" i="128"/>
  <c r="J29" i="128"/>
  <c r="T29" i="128"/>
  <c r="H30" i="128"/>
  <c r="I30" i="128"/>
  <c r="J30" i="128"/>
  <c r="T30" i="128"/>
  <c r="H31" i="128"/>
  <c r="I31" i="128"/>
  <c r="J31" i="128"/>
  <c r="T31" i="128"/>
  <c r="B32" i="128"/>
  <c r="H32" i="128"/>
  <c r="T32" i="128"/>
  <c r="F33" i="128"/>
  <c r="F34" i="128"/>
  <c r="H34" i="128"/>
  <c r="I34" i="128"/>
  <c r="J34" i="128"/>
  <c r="F35" i="128"/>
  <c r="H35" i="128"/>
  <c r="I35" i="128"/>
  <c r="J35" i="128"/>
  <c r="F36" i="128"/>
  <c r="H36" i="128"/>
  <c r="I36" i="128"/>
  <c r="J36" i="128"/>
  <c r="H37" i="128"/>
  <c r="I37" i="128"/>
  <c r="J37" i="128"/>
  <c r="B38" i="128"/>
  <c r="H38" i="128"/>
  <c r="H40" i="128"/>
  <c r="F41" i="128"/>
  <c r="O41" i="128"/>
  <c r="S41" i="128"/>
  <c r="B42" i="128"/>
  <c r="H42" i="128"/>
  <c r="O42" i="128"/>
  <c r="S42" i="128"/>
  <c r="F47" i="128"/>
  <c r="C48" i="128"/>
  <c r="D48" i="128"/>
  <c r="E48" i="128"/>
  <c r="F48" i="128"/>
  <c r="H48" i="128"/>
  <c r="I48" i="128"/>
  <c r="J48" i="128"/>
  <c r="V48" i="128"/>
  <c r="W48" i="128"/>
  <c r="X48" i="128"/>
  <c r="C49" i="128"/>
  <c r="D49" i="128"/>
  <c r="E49" i="128"/>
  <c r="F49" i="128"/>
  <c r="H49" i="128"/>
  <c r="I49" i="128"/>
  <c r="J49" i="128"/>
  <c r="T49" i="128"/>
  <c r="C50" i="128"/>
  <c r="D50" i="128"/>
  <c r="E50" i="128"/>
  <c r="F50" i="128"/>
  <c r="H50" i="128"/>
  <c r="I50" i="128"/>
  <c r="J50" i="128"/>
  <c r="T50" i="128"/>
  <c r="C51" i="128"/>
  <c r="D51" i="128"/>
  <c r="E51" i="128"/>
  <c r="F51" i="128"/>
  <c r="H51" i="128"/>
  <c r="I51" i="128"/>
  <c r="J51" i="128"/>
  <c r="T51" i="128"/>
  <c r="C52" i="128"/>
  <c r="D52" i="128"/>
  <c r="E52" i="128"/>
  <c r="F52" i="128"/>
  <c r="H52" i="128"/>
  <c r="I52" i="128"/>
  <c r="J52" i="128"/>
  <c r="T52" i="128"/>
  <c r="X52" i="128"/>
  <c r="C53" i="128"/>
  <c r="D53" i="128"/>
  <c r="E53" i="128"/>
  <c r="F53" i="128"/>
  <c r="H53" i="128"/>
  <c r="I53" i="128"/>
  <c r="J53" i="128"/>
  <c r="T53" i="128"/>
  <c r="C54" i="128"/>
  <c r="D54" i="128"/>
  <c r="E54" i="128"/>
  <c r="F54" i="128"/>
  <c r="H54" i="128"/>
  <c r="I54" i="128"/>
  <c r="J54" i="128"/>
  <c r="T54" i="128"/>
  <c r="C55" i="128"/>
  <c r="D55" i="128"/>
  <c r="E55" i="128"/>
  <c r="F55" i="128"/>
  <c r="H55" i="128"/>
  <c r="I55" i="128"/>
  <c r="J55" i="128"/>
  <c r="V55" i="128"/>
  <c r="W55" i="128"/>
  <c r="C56" i="128"/>
  <c r="D56" i="128"/>
  <c r="E56" i="128"/>
  <c r="F56" i="128"/>
  <c r="H56" i="128"/>
  <c r="I56" i="128"/>
  <c r="J56" i="128"/>
  <c r="T56" i="128"/>
  <c r="C57" i="128"/>
  <c r="D57" i="128"/>
  <c r="E57" i="128"/>
  <c r="F57" i="128"/>
  <c r="H57" i="128"/>
  <c r="I57" i="128"/>
  <c r="J57" i="128"/>
  <c r="V57" i="128"/>
  <c r="C58" i="128"/>
  <c r="D58" i="128"/>
  <c r="E58" i="128"/>
  <c r="F58" i="128"/>
  <c r="H58" i="128"/>
  <c r="I58" i="128"/>
  <c r="J58" i="128"/>
  <c r="T58" i="128"/>
  <c r="C59" i="128"/>
  <c r="D59" i="128"/>
  <c r="E59" i="128"/>
  <c r="F59" i="128"/>
  <c r="H59" i="128"/>
  <c r="I59" i="128"/>
  <c r="J59" i="128"/>
  <c r="T59" i="128"/>
  <c r="C60" i="128"/>
  <c r="D60" i="128"/>
  <c r="E60" i="128"/>
  <c r="F60" i="128"/>
  <c r="H60" i="128"/>
  <c r="I60" i="128"/>
  <c r="J60" i="128"/>
  <c r="C61" i="128"/>
  <c r="D61" i="128"/>
  <c r="E61" i="128"/>
  <c r="F61" i="128"/>
  <c r="H61" i="128"/>
  <c r="I61" i="128"/>
  <c r="J61" i="128"/>
  <c r="T61" i="128"/>
  <c r="V61" i="128"/>
  <c r="C62" i="128"/>
  <c r="D62" i="128"/>
  <c r="E62" i="128"/>
  <c r="F62" i="128"/>
  <c r="H62" i="128"/>
  <c r="I62" i="128"/>
  <c r="J62" i="128"/>
  <c r="T62" i="128"/>
  <c r="C63" i="128"/>
  <c r="D63" i="128"/>
  <c r="E63" i="128"/>
  <c r="F63" i="128"/>
  <c r="H63" i="128"/>
  <c r="I63" i="128"/>
  <c r="J63" i="128"/>
  <c r="C64" i="128"/>
  <c r="D64" i="128"/>
  <c r="E64" i="128"/>
  <c r="F64" i="128"/>
  <c r="H64" i="128"/>
  <c r="I64" i="128"/>
  <c r="J64" i="128"/>
  <c r="V64" i="128"/>
  <c r="C65" i="128"/>
  <c r="D65" i="128"/>
  <c r="E65" i="128"/>
  <c r="F65" i="128"/>
  <c r="H65" i="128"/>
  <c r="I65" i="128"/>
  <c r="J65" i="128"/>
  <c r="T65" i="128"/>
  <c r="C66" i="128"/>
  <c r="D66" i="128"/>
  <c r="E66" i="128"/>
  <c r="F66" i="128"/>
  <c r="H66" i="128"/>
  <c r="I66" i="128"/>
  <c r="J66" i="128"/>
  <c r="C67" i="128"/>
  <c r="D67" i="128"/>
  <c r="E67" i="128"/>
  <c r="F67" i="128"/>
  <c r="H67" i="128"/>
  <c r="I67" i="128"/>
  <c r="J67" i="128"/>
  <c r="T67" i="128"/>
  <c r="V67" i="128"/>
  <c r="C68" i="128"/>
  <c r="D68" i="128"/>
  <c r="E68" i="128"/>
  <c r="F68" i="128"/>
  <c r="H68" i="128"/>
  <c r="I68" i="128"/>
  <c r="J68" i="128"/>
  <c r="T68" i="128"/>
  <c r="C69" i="128"/>
  <c r="D69" i="128"/>
  <c r="E69" i="128"/>
  <c r="F69" i="128"/>
  <c r="H69" i="128"/>
  <c r="I69" i="128"/>
  <c r="J69" i="128"/>
  <c r="C70" i="128"/>
  <c r="D70" i="128"/>
  <c r="E70" i="128"/>
  <c r="F70" i="128"/>
  <c r="H70" i="128"/>
  <c r="I70" i="128"/>
  <c r="J70" i="128"/>
  <c r="C71" i="128"/>
  <c r="D71" i="128"/>
  <c r="E71" i="128"/>
  <c r="F71" i="128"/>
  <c r="H71" i="128"/>
  <c r="I71" i="128"/>
  <c r="J71" i="128"/>
  <c r="C72" i="128"/>
  <c r="D72" i="128"/>
  <c r="E72" i="128"/>
  <c r="F72" i="128"/>
  <c r="H72" i="128"/>
  <c r="I72" i="128"/>
  <c r="J72" i="128"/>
  <c r="C73" i="128"/>
  <c r="D73" i="128"/>
  <c r="E73" i="128"/>
  <c r="F73" i="128"/>
  <c r="H73" i="128"/>
  <c r="I73" i="128"/>
  <c r="J73" i="128"/>
  <c r="C74" i="128"/>
  <c r="D74" i="128"/>
  <c r="E74" i="128"/>
  <c r="F74" i="128"/>
  <c r="H74" i="128"/>
  <c r="I74" i="128"/>
  <c r="J74" i="128"/>
  <c r="C75" i="128"/>
  <c r="D75" i="128"/>
  <c r="E75" i="128"/>
  <c r="F75" i="128"/>
  <c r="H75" i="128"/>
  <c r="I75" i="128"/>
  <c r="J75" i="128"/>
  <c r="C76" i="128"/>
  <c r="D76" i="128"/>
  <c r="E76" i="128"/>
  <c r="F76" i="128"/>
  <c r="H76" i="128"/>
  <c r="I76" i="128"/>
  <c r="J76" i="128"/>
  <c r="C77" i="128"/>
  <c r="D77" i="128"/>
  <c r="E77" i="128"/>
  <c r="F77" i="128"/>
  <c r="H77" i="128"/>
  <c r="I77" i="128"/>
  <c r="J77" i="128"/>
  <c r="C78" i="128"/>
  <c r="D78" i="128"/>
  <c r="E78" i="128"/>
  <c r="F78" i="128"/>
  <c r="H78" i="128"/>
  <c r="I78" i="128"/>
  <c r="J78" i="128"/>
  <c r="C79" i="128"/>
  <c r="D79" i="128"/>
  <c r="E79" i="128"/>
  <c r="F79" i="128"/>
  <c r="H79" i="128"/>
  <c r="I79" i="128"/>
  <c r="J79" i="128"/>
  <c r="C80" i="128"/>
  <c r="D80" i="128"/>
  <c r="E80" i="128"/>
  <c r="F80" i="128"/>
  <c r="H80" i="128"/>
  <c r="I80" i="128"/>
  <c r="J80" i="128"/>
  <c r="C81" i="128"/>
  <c r="D81" i="128"/>
  <c r="E81" i="128"/>
  <c r="F81" i="128"/>
  <c r="H81" i="128"/>
  <c r="I81" i="128"/>
  <c r="J81" i="128"/>
  <c r="C82" i="128"/>
  <c r="D82" i="128"/>
  <c r="E82" i="128"/>
  <c r="F82" i="128"/>
  <c r="H82" i="128"/>
  <c r="I82" i="128"/>
  <c r="J82" i="128"/>
  <c r="C83" i="128"/>
  <c r="D83" i="128"/>
  <c r="E83" i="128"/>
  <c r="F83" i="128"/>
  <c r="H83" i="128"/>
  <c r="I83" i="128"/>
  <c r="J83" i="128"/>
  <c r="C84" i="128"/>
  <c r="D84" i="128"/>
  <c r="E84" i="128"/>
  <c r="F84" i="128"/>
  <c r="H84" i="128"/>
  <c r="I84" i="128"/>
  <c r="J84" i="128"/>
  <c r="C85" i="128"/>
  <c r="D85" i="128"/>
  <c r="E85" i="128"/>
  <c r="F85" i="128"/>
  <c r="H85" i="128"/>
  <c r="I85" i="128"/>
  <c r="J85" i="128"/>
  <c r="C86" i="128"/>
  <c r="D86" i="128"/>
  <c r="E86" i="128"/>
  <c r="F86" i="128"/>
  <c r="H86" i="128"/>
  <c r="I86" i="128"/>
  <c r="J86" i="128"/>
  <c r="C87" i="128"/>
  <c r="D87" i="128"/>
  <c r="E87" i="128"/>
  <c r="F87" i="128"/>
  <c r="H87" i="128"/>
  <c r="I87" i="128"/>
  <c r="J87" i="128"/>
  <c r="C88" i="128"/>
  <c r="D88" i="128"/>
  <c r="E88" i="128"/>
  <c r="F88" i="128"/>
  <c r="H88" i="128"/>
  <c r="I88" i="128"/>
  <c r="J88" i="128"/>
  <c r="C89" i="128"/>
  <c r="D89" i="128"/>
  <c r="E89" i="128"/>
  <c r="F89" i="128"/>
  <c r="H89" i="128"/>
  <c r="I89" i="128"/>
  <c r="J89" i="128"/>
  <c r="C90" i="128"/>
  <c r="D90" i="128"/>
  <c r="E90" i="128"/>
  <c r="F90" i="128"/>
  <c r="H90" i="128"/>
  <c r="I90" i="128"/>
  <c r="J90" i="128"/>
  <c r="C91" i="128"/>
  <c r="D91" i="128"/>
  <c r="E91" i="128"/>
  <c r="F91" i="128"/>
  <c r="H91" i="128"/>
  <c r="I91" i="128"/>
  <c r="J91" i="128"/>
  <c r="C92" i="128"/>
  <c r="D92" i="128"/>
  <c r="E92" i="128"/>
  <c r="F92" i="128"/>
  <c r="H92" i="128"/>
  <c r="I92" i="128"/>
  <c r="J92" i="128"/>
  <c r="C93" i="128"/>
  <c r="D93" i="128"/>
  <c r="E93" i="128"/>
  <c r="F93" i="128"/>
  <c r="H93" i="128"/>
  <c r="I93" i="128"/>
  <c r="J93" i="128"/>
  <c r="C94" i="128"/>
  <c r="D94" i="128"/>
  <c r="E94" i="128"/>
  <c r="F94" i="128"/>
  <c r="H94" i="128"/>
  <c r="I94" i="128"/>
  <c r="J94" i="128"/>
  <c r="C95" i="128"/>
  <c r="D95" i="128"/>
  <c r="E95" i="128"/>
  <c r="F95" i="128"/>
  <c r="H95" i="128"/>
  <c r="I95" i="128"/>
  <c r="J95" i="128"/>
  <c r="C96" i="128"/>
  <c r="D96" i="128"/>
  <c r="E96" i="128"/>
  <c r="F96" i="128"/>
  <c r="H96" i="128"/>
  <c r="I96" i="128"/>
  <c r="J96" i="128"/>
  <c r="C97" i="128"/>
  <c r="D97" i="128"/>
  <c r="E97" i="128"/>
  <c r="F97" i="128"/>
  <c r="H97" i="128"/>
  <c r="I97" i="128"/>
  <c r="J97" i="128"/>
  <c r="C98" i="128"/>
  <c r="D98" i="128"/>
  <c r="E98" i="128"/>
  <c r="F98" i="128"/>
  <c r="H98" i="128"/>
  <c r="I98" i="128"/>
  <c r="J98" i="128"/>
  <c r="C99" i="128"/>
  <c r="D99" i="128"/>
  <c r="E99" i="128"/>
  <c r="F99" i="128"/>
  <c r="H99" i="128"/>
  <c r="I99" i="128"/>
  <c r="J99" i="128"/>
  <c r="C100" i="128"/>
  <c r="D100" i="128"/>
  <c r="E100" i="128"/>
  <c r="F100" i="128"/>
  <c r="H100" i="128"/>
  <c r="I100" i="128"/>
  <c r="J100" i="128"/>
  <c r="C101" i="128"/>
  <c r="D101" i="128"/>
  <c r="E101" i="128"/>
  <c r="F101" i="128"/>
  <c r="H101" i="128"/>
  <c r="I101" i="128"/>
  <c r="J101" i="128"/>
  <c r="C102" i="128"/>
  <c r="D102" i="128"/>
  <c r="E102" i="128"/>
  <c r="F102" i="128"/>
  <c r="H102" i="128"/>
  <c r="I102" i="128"/>
  <c r="J102" i="128"/>
  <c r="C103" i="128"/>
  <c r="D103" i="128"/>
  <c r="E103" i="128"/>
  <c r="F103" i="128"/>
  <c r="H103" i="128"/>
  <c r="I103" i="128"/>
  <c r="J103" i="128"/>
  <c r="C104" i="128"/>
  <c r="D104" i="128"/>
  <c r="E104" i="128"/>
  <c r="F104" i="128"/>
  <c r="H104" i="128"/>
  <c r="I104" i="128"/>
  <c r="J104" i="128"/>
  <c r="C105" i="128"/>
  <c r="D105" i="128"/>
  <c r="E105" i="128"/>
  <c r="F105" i="128"/>
  <c r="H105" i="128"/>
  <c r="I105" i="128"/>
  <c r="J105" i="128"/>
  <c r="C106" i="128"/>
  <c r="D106" i="128"/>
  <c r="E106" i="128"/>
  <c r="F106" i="128"/>
  <c r="H106" i="128"/>
  <c r="I106" i="128"/>
  <c r="J106" i="128"/>
  <c r="C107" i="128"/>
  <c r="D107" i="128"/>
  <c r="E107" i="128"/>
  <c r="F107" i="128"/>
  <c r="H107" i="128"/>
  <c r="I107" i="128"/>
  <c r="J107" i="128"/>
  <c r="C108" i="128"/>
  <c r="D108" i="128"/>
  <c r="E108" i="128"/>
  <c r="F108" i="128"/>
  <c r="H108" i="128"/>
  <c r="I108" i="128"/>
  <c r="J108" i="128"/>
  <c r="C109" i="128"/>
  <c r="D109" i="128"/>
  <c r="E109" i="128"/>
  <c r="F109" i="128"/>
  <c r="H109" i="128"/>
  <c r="I109" i="128"/>
  <c r="J109" i="128"/>
  <c r="C110" i="128"/>
  <c r="D110" i="128"/>
  <c r="E110" i="128"/>
  <c r="F110" i="128"/>
  <c r="H110" i="128"/>
  <c r="I110" i="128"/>
  <c r="J110" i="128"/>
  <c r="C111" i="128"/>
  <c r="D111" i="128"/>
  <c r="E111" i="128"/>
  <c r="F111" i="128"/>
  <c r="H111" i="128"/>
  <c r="I111" i="128"/>
  <c r="J111" i="128"/>
  <c r="C112" i="128"/>
  <c r="D112" i="128"/>
  <c r="E112" i="128"/>
  <c r="F112" i="128"/>
  <c r="H112" i="128"/>
  <c r="I112" i="128"/>
  <c r="J112" i="128"/>
  <c r="C113" i="128"/>
  <c r="D113" i="128"/>
  <c r="E113" i="128"/>
  <c r="F113" i="128"/>
  <c r="H113" i="128"/>
  <c r="I113" i="128"/>
  <c r="J113" i="128"/>
  <c r="C114" i="128"/>
  <c r="D114" i="128"/>
  <c r="E114" i="128"/>
  <c r="F114" i="128"/>
  <c r="H114" i="128"/>
  <c r="I114" i="128"/>
  <c r="J114" i="128"/>
  <c r="C115" i="128"/>
  <c r="D115" i="128"/>
  <c r="E115" i="128"/>
  <c r="F115" i="128"/>
  <c r="H115" i="128"/>
  <c r="I115" i="128"/>
  <c r="J115" i="128"/>
  <c r="C116" i="128"/>
  <c r="D116" i="128"/>
  <c r="E116" i="128"/>
  <c r="F116" i="128"/>
  <c r="H116" i="128"/>
  <c r="I116" i="128"/>
  <c r="J116" i="128"/>
  <c r="C117" i="128"/>
  <c r="D117" i="128"/>
  <c r="E117" i="128"/>
  <c r="F117" i="128"/>
  <c r="H117" i="128"/>
  <c r="I117" i="128"/>
  <c r="J117" i="128"/>
  <c r="C118" i="128"/>
  <c r="D118" i="128"/>
  <c r="E118" i="128"/>
  <c r="F118" i="128"/>
  <c r="H118" i="128"/>
  <c r="I118" i="128"/>
  <c r="J118" i="128"/>
  <c r="C119" i="128"/>
  <c r="D119" i="128"/>
  <c r="E119" i="128"/>
  <c r="F119" i="128"/>
  <c r="H119" i="128"/>
  <c r="I119" i="128"/>
  <c r="J119" i="128"/>
  <c r="C120" i="128"/>
  <c r="D120" i="128"/>
  <c r="E120" i="128"/>
  <c r="F120" i="128"/>
  <c r="H120" i="128"/>
  <c r="I120" i="128"/>
  <c r="J120" i="128"/>
  <c r="C121" i="128"/>
  <c r="D121" i="128"/>
  <c r="E121" i="128"/>
  <c r="F121" i="128"/>
  <c r="H121" i="128"/>
  <c r="I121" i="128"/>
  <c r="J121" i="128"/>
  <c r="C122" i="128"/>
  <c r="D122" i="128"/>
  <c r="E122" i="128"/>
  <c r="F122" i="128"/>
  <c r="H122" i="128"/>
  <c r="I122" i="128"/>
  <c r="J122" i="128"/>
  <c r="C123" i="128"/>
  <c r="D123" i="128"/>
  <c r="E123" i="128"/>
  <c r="F123" i="128"/>
  <c r="H123" i="128"/>
  <c r="I123" i="128"/>
  <c r="J123" i="128"/>
  <c r="C124" i="128"/>
  <c r="D124" i="128"/>
  <c r="E124" i="128"/>
  <c r="F124" i="128"/>
  <c r="H124" i="128"/>
  <c r="I124" i="128"/>
  <c r="J124" i="128"/>
  <c r="C125" i="128"/>
  <c r="D125" i="128"/>
  <c r="E125" i="128"/>
  <c r="F125" i="128"/>
  <c r="H125" i="128"/>
  <c r="I125" i="128"/>
  <c r="J125" i="128"/>
  <c r="C126" i="128"/>
  <c r="D126" i="128"/>
  <c r="E126" i="128"/>
  <c r="F126" i="128"/>
  <c r="H126" i="128"/>
  <c r="I126" i="128"/>
  <c r="J126" i="128"/>
  <c r="C127" i="128"/>
  <c r="D127" i="128"/>
  <c r="E127" i="128"/>
  <c r="F127" i="128"/>
  <c r="H127" i="128"/>
  <c r="I127" i="128"/>
  <c r="J127" i="128"/>
  <c r="C128" i="128"/>
  <c r="D128" i="128"/>
  <c r="E128" i="128"/>
  <c r="F128" i="128"/>
  <c r="H128" i="128"/>
  <c r="I128" i="128"/>
  <c r="J128" i="128"/>
  <c r="C129" i="128"/>
  <c r="D129" i="128"/>
  <c r="E129" i="128"/>
  <c r="F129" i="128"/>
  <c r="H129" i="128"/>
  <c r="I129" i="128"/>
  <c r="J129" i="128"/>
  <c r="C130" i="128"/>
  <c r="D130" i="128"/>
  <c r="E130" i="128"/>
  <c r="F130" i="128"/>
  <c r="H130" i="128"/>
  <c r="I130" i="128"/>
  <c r="J130" i="128"/>
  <c r="C131" i="128"/>
  <c r="D131" i="128"/>
  <c r="E131" i="128"/>
  <c r="F131" i="128"/>
  <c r="H131" i="128"/>
  <c r="I131" i="128"/>
  <c r="J131" i="128"/>
  <c r="C132" i="128"/>
  <c r="D132" i="128"/>
  <c r="E132" i="128"/>
  <c r="F132" i="128"/>
  <c r="H132" i="128"/>
  <c r="I132" i="128"/>
  <c r="J132" i="128"/>
  <c r="C133" i="128"/>
  <c r="D133" i="128"/>
  <c r="E133" i="128"/>
  <c r="F133" i="128"/>
  <c r="H133" i="128"/>
  <c r="I133" i="128"/>
  <c r="J133" i="128"/>
  <c r="C134" i="128"/>
  <c r="D134" i="128"/>
  <c r="E134" i="128"/>
  <c r="F134" i="128"/>
  <c r="H134" i="128"/>
  <c r="I134" i="128"/>
  <c r="J134" i="128"/>
  <c r="C135" i="128"/>
  <c r="D135" i="128"/>
  <c r="E135" i="128"/>
  <c r="F135" i="128"/>
  <c r="H135" i="128"/>
  <c r="I135" i="128"/>
  <c r="J135" i="128"/>
  <c r="C136" i="128"/>
  <c r="D136" i="128"/>
  <c r="E136" i="128"/>
  <c r="F136" i="128"/>
  <c r="H136" i="128"/>
  <c r="I136" i="128"/>
  <c r="J136" i="128"/>
  <c r="C137" i="128"/>
  <c r="D137" i="128"/>
  <c r="E137" i="128"/>
  <c r="F137" i="128"/>
  <c r="H137" i="128"/>
  <c r="I137" i="128"/>
  <c r="J137" i="128"/>
  <c r="C138" i="128"/>
  <c r="D138" i="128"/>
  <c r="E138" i="128"/>
  <c r="F138" i="128"/>
  <c r="H138" i="128"/>
  <c r="I138" i="128"/>
  <c r="J138" i="128"/>
  <c r="C139" i="128"/>
  <c r="D139" i="128"/>
  <c r="E139" i="128"/>
  <c r="F139" i="128"/>
  <c r="H139" i="128"/>
  <c r="I139" i="128"/>
  <c r="J139" i="128"/>
  <c r="C140" i="128"/>
  <c r="D140" i="128"/>
  <c r="E140" i="128"/>
  <c r="F140" i="128"/>
  <c r="H140" i="128"/>
  <c r="I140" i="128"/>
  <c r="J140" i="128"/>
  <c r="C141" i="128"/>
  <c r="D141" i="128"/>
  <c r="E141" i="128"/>
  <c r="F141" i="128"/>
  <c r="H141" i="128"/>
  <c r="I141" i="128"/>
  <c r="J141" i="128"/>
  <c r="C142" i="128"/>
  <c r="D142" i="128"/>
  <c r="E142" i="128"/>
  <c r="F142" i="128"/>
  <c r="H142" i="128"/>
  <c r="I142" i="128"/>
  <c r="J142" i="128"/>
  <c r="C143" i="128"/>
  <c r="D143" i="128"/>
  <c r="E143" i="128"/>
  <c r="F143" i="128"/>
  <c r="H143" i="128"/>
  <c r="I143" i="128"/>
  <c r="J143" i="128"/>
  <c r="C144" i="128"/>
  <c r="D144" i="128"/>
  <c r="E144" i="128"/>
  <c r="F144" i="128"/>
  <c r="H144" i="128"/>
  <c r="I144" i="128"/>
  <c r="J144" i="128"/>
  <c r="C145" i="128"/>
  <c r="D145" i="128"/>
  <c r="E145" i="128"/>
  <c r="F145" i="128"/>
  <c r="H145" i="128"/>
  <c r="I145" i="128"/>
  <c r="J145" i="128"/>
  <c r="C146" i="128"/>
  <c r="D146" i="128"/>
  <c r="E146" i="128"/>
  <c r="F146" i="128"/>
  <c r="H146" i="128"/>
  <c r="I146" i="128"/>
  <c r="J146" i="128"/>
  <c r="C147" i="128"/>
  <c r="D147" i="128"/>
  <c r="E147" i="128"/>
  <c r="F147" i="128"/>
  <c r="H147" i="128"/>
  <c r="I147" i="128"/>
  <c r="J147" i="128"/>
  <c r="C148" i="128"/>
  <c r="D148" i="128"/>
  <c r="E148" i="128"/>
  <c r="F148" i="128"/>
  <c r="H148" i="128"/>
  <c r="I148" i="128"/>
  <c r="J148" i="128"/>
  <c r="C149" i="128"/>
  <c r="D149" i="128"/>
  <c r="E149" i="128"/>
  <c r="F149" i="128"/>
  <c r="H149" i="128"/>
  <c r="I149" i="128"/>
  <c r="J149" i="128"/>
  <c r="C150" i="128"/>
  <c r="D150" i="128"/>
  <c r="E150" i="128"/>
  <c r="F150" i="128"/>
  <c r="H150" i="128"/>
  <c r="I150" i="128"/>
  <c r="J150" i="128"/>
  <c r="C151" i="128"/>
  <c r="D151" i="128"/>
  <c r="E151" i="128"/>
  <c r="F151" i="128"/>
  <c r="H151" i="128"/>
  <c r="I151" i="128"/>
  <c r="J151" i="128"/>
  <c r="C152" i="128"/>
  <c r="D152" i="128"/>
  <c r="E152" i="128"/>
  <c r="F152" i="128"/>
  <c r="H152" i="128"/>
  <c r="I152" i="128"/>
  <c r="J152" i="128"/>
  <c r="C153" i="128"/>
  <c r="D153" i="128"/>
  <c r="E153" i="128"/>
  <c r="F153" i="128"/>
  <c r="H153" i="128"/>
  <c r="I153" i="128"/>
  <c r="J153" i="128"/>
  <c r="C154" i="128"/>
  <c r="D154" i="128"/>
  <c r="E154" i="128"/>
  <c r="F154" i="128"/>
  <c r="H154" i="128"/>
  <c r="I154" i="128"/>
  <c r="J154" i="128"/>
  <c r="C155" i="128"/>
  <c r="D155" i="128"/>
  <c r="E155" i="128"/>
  <c r="F155" i="128"/>
  <c r="H155" i="128"/>
  <c r="I155" i="128"/>
  <c r="J155" i="128"/>
  <c r="C156" i="128"/>
  <c r="D156" i="128"/>
  <c r="E156" i="128"/>
  <c r="F156" i="128"/>
  <c r="H156" i="128"/>
  <c r="I156" i="128"/>
  <c r="J156" i="128"/>
  <c r="C157" i="128"/>
  <c r="D157" i="128"/>
  <c r="E157" i="128"/>
  <c r="F157" i="128"/>
  <c r="H157" i="128"/>
  <c r="I157" i="128"/>
  <c r="J157" i="128"/>
  <c r="C158" i="128"/>
  <c r="D158" i="128"/>
  <c r="E158" i="128"/>
  <c r="F158" i="128"/>
  <c r="H158" i="128"/>
  <c r="I158" i="128"/>
  <c r="J158" i="128"/>
  <c r="C159" i="128"/>
  <c r="D159" i="128"/>
  <c r="E159" i="128"/>
  <c r="F159" i="128"/>
  <c r="H159" i="128"/>
  <c r="I159" i="128"/>
  <c r="J159" i="128"/>
  <c r="C160" i="128"/>
  <c r="D160" i="128"/>
  <c r="E160" i="128"/>
  <c r="F160" i="128"/>
  <c r="H160" i="128"/>
  <c r="I160" i="128"/>
  <c r="J160" i="128"/>
  <c r="C161" i="128"/>
  <c r="D161" i="128"/>
  <c r="E161" i="128"/>
  <c r="F161" i="128"/>
  <c r="H161" i="128"/>
  <c r="I161" i="128"/>
  <c r="J161" i="128"/>
  <c r="C162" i="128"/>
  <c r="D162" i="128"/>
  <c r="E162" i="128"/>
  <c r="F162" i="128"/>
  <c r="H162" i="128"/>
  <c r="I162" i="128"/>
  <c r="J162" i="128"/>
  <c r="C163" i="128"/>
  <c r="D163" i="128"/>
  <c r="E163" i="128"/>
  <c r="F163" i="128"/>
  <c r="H163" i="128"/>
  <c r="I163" i="128"/>
  <c r="J163" i="128"/>
  <c r="C164" i="128"/>
  <c r="D164" i="128"/>
  <c r="E164" i="128"/>
  <c r="F164" i="128"/>
  <c r="H164" i="128"/>
  <c r="I164" i="128"/>
  <c r="J164" i="128"/>
  <c r="C165" i="128"/>
  <c r="D165" i="128"/>
  <c r="E165" i="128"/>
  <c r="F165" i="128"/>
  <c r="H165" i="128"/>
  <c r="I165" i="128"/>
  <c r="J165" i="128"/>
  <c r="C166" i="128"/>
  <c r="D166" i="128"/>
  <c r="E166" i="128"/>
  <c r="F166" i="128"/>
  <c r="H166" i="128"/>
  <c r="I166" i="128"/>
  <c r="J166" i="128"/>
  <c r="C167" i="128"/>
  <c r="D167" i="128"/>
  <c r="E167" i="128"/>
  <c r="F167" i="128"/>
  <c r="H167" i="128"/>
  <c r="I167" i="128"/>
  <c r="J167" i="128"/>
  <c r="C168" i="128"/>
  <c r="D168" i="128"/>
  <c r="E168" i="128"/>
  <c r="F168" i="128"/>
  <c r="H168" i="128"/>
  <c r="I168" i="128"/>
  <c r="J168" i="128"/>
  <c r="C169" i="128"/>
  <c r="D169" i="128"/>
  <c r="E169" i="128"/>
  <c r="F169" i="128"/>
  <c r="H169" i="128"/>
  <c r="I169" i="128"/>
  <c r="J169" i="128"/>
  <c r="C170" i="128"/>
  <c r="D170" i="128"/>
  <c r="E170" i="128"/>
  <c r="F170" i="128"/>
  <c r="H170" i="128"/>
  <c r="I170" i="128"/>
  <c r="J170" i="128"/>
  <c r="C171" i="128"/>
  <c r="D171" i="128"/>
  <c r="E171" i="128"/>
  <c r="F171" i="128"/>
  <c r="H171" i="128"/>
  <c r="I171" i="128"/>
  <c r="J171" i="128"/>
  <c r="C172" i="128"/>
  <c r="D172" i="128"/>
  <c r="E172" i="128"/>
  <c r="F172" i="128"/>
  <c r="H172" i="128"/>
  <c r="I172" i="128"/>
  <c r="J172" i="128"/>
  <c r="C173" i="128"/>
  <c r="D173" i="128"/>
  <c r="E173" i="128"/>
  <c r="F173" i="128"/>
  <c r="H173" i="128"/>
  <c r="I173" i="128"/>
  <c r="J173" i="128"/>
  <c r="C174" i="128"/>
  <c r="D174" i="128"/>
  <c r="E174" i="128"/>
  <c r="F174" i="128"/>
  <c r="H174" i="128"/>
  <c r="I174" i="128"/>
  <c r="J174" i="128"/>
  <c r="C175" i="128"/>
  <c r="D175" i="128"/>
  <c r="E175" i="128"/>
  <c r="F175" i="128"/>
  <c r="H175" i="128"/>
  <c r="I175" i="128"/>
  <c r="J175" i="128"/>
  <c r="C176" i="128"/>
  <c r="D176" i="128"/>
  <c r="E176" i="128"/>
  <c r="F176" i="128"/>
  <c r="H176" i="128"/>
  <c r="I176" i="128"/>
  <c r="J176" i="128"/>
  <c r="C177" i="128"/>
  <c r="D177" i="128"/>
  <c r="E177" i="128"/>
  <c r="F177" i="128"/>
  <c r="H177" i="128"/>
  <c r="I177" i="128"/>
  <c r="J177" i="128"/>
  <c r="C178" i="128"/>
  <c r="D178" i="128"/>
  <c r="E178" i="128"/>
  <c r="F178" i="128"/>
  <c r="H178" i="128"/>
  <c r="I178" i="128"/>
  <c r="J178" i="128"/>
  <c r="C179" i="128"/>
  <c r="D179" i="128"/>
  <c r="E179" i="128"/>
  <c r="F179" i="128"/>
  <c r="H179" i="128"/>
  <c r="I179" i="128"/>
  <c r="J179" i="128"/>
  <c r="C180" i="128"/>
  <c r="D180" i="128"/>
  <c r="E180" i="128"/>
  <c r="F180" i="128"/>
  <c r="H180" i="128"/>
  <c r="I180" i="128"/>
  <c r="J180" i="128"/>
  <c r="C181" i="128"/>
  <c r="D181" i="128"/>
  <c r="E181" i="128"/>
  <c r="F181" i="128"/>
  <c r="H181" i="128"/>
  <c r="I181" i="128"/>
  <c r="J181" i="128"/>
  <c r="C182" i="128"/>
  <c r="D182" i="128"/>
  <c r="E182" i="128"/>
  <c r="F182" i="128"/>
  <c r="H182" i="128"/>
  <c r="I182" i="128"/>
  <c r="J182" i="128"/>
  <c r="C183" i="128"/>
  <c r="D183" i="128"/>
  <c r="E183" i="128"/>
  <c r="F183" i="128"/>
  <c r="H183" i="128"/>
  <c r="I183" i="128"/>
  <c r="J183" i="128"/>
  <c r="C184" i="128"/>
  <c r="D184" i="128"/>
  <c r="E184" i="128"/>
  <c r="F184" i="128"/>
  <c r="H184" i="128"/>
  <c r="I184" i="128"/>
  <c r="J184" i="128"/>
  <c r="C185" i="128"/>
  <c r="D185" i="128"/>
  <c r="E185" i="128"/>
  <c r="F185" i="128"/>
  <c r="H185" i="128"/>
  <c r="I185" i="128"/>
  <c r="J185" i="128"/>
  <c r="C186" i="128"/>
  <c r="D186" i="128"/>
  <c r="E186" i="128"/>
  <c r="F186" i="128"/>
  <c r="H186" i="128"/>
  <c r="I186" i="128"/>
  <c r="J186" i="128"/>
  <c r="C187" i="128"/>
  <c r="D187" i="128"/>
  <c r="E187" i="128"/>
  <c r="F187" i="128"/>
  <c r="H187" i="128"/>
  <c r="I187" i="128"/>
  <c r="J187" i="128"/>
  <c r="C188" i="128"/>
  <c r="D188" i="128"/>
  <c r="E188" i="128"/>
  <c r="F188" i="128"/>
  <c r="H188" i="128"/>
  <c r="I188" i="128"/>
  <c r="J188" i="128"/>
  <c r="C189" i="128"/>
  <c r="D189" i="128"/>
  <c r="E189" i="128"/>
  <c r="F189" i="128"/>
  <c r="H189" i="128"/>
  <c r="I189" i="128"/>
  <c r="J189" i="128"/>
  <c r="C190" i="128"/>
  <c r="D190" i="128"/>
  <c r="E190" i="128"/>
  <c r="F190" i="128"/>
  <c r="H190" i="128"/>
  <c r="I190" i="128"/>
  <c r="J190" i="128"/>
  <c r="C191" i="128"/>
  <c r="D191" i="128"/>
  <c r="E191" i="128"/>
  <c r="F191" i="128"/>
  <c r="H191" i="128"/>
  <c r="I191" i="128"/>
  <c r="J191" i="128"/>
  <c r="C192" i="128"/>
  <c r="D192" i="128"/>
  <c r="E192" i="128"/>
  <c r="F192" i="128"/>
  <c r="H192" i="128"/>
  <c r="I192" i="128"/>
  <c r="J192" i="128"/>
  <c r="C193" i="128"/>
  <c r="D193" i="128"/>
  <c r="E193" i="128"/>
  <c r="F193" i="128"/>
  <c r="H193" i="128"/>
  <c r="I193" i="128"/>
  <c r="J193" i="128"/>
  <c r="C194" i="128"/>
  <c r="D194" i="128"/>
  <c r="E194" i="128"/>
  <c r="F194" i="128"/>
  <c r="H194" i="128"/>
  <c r="I194" i="128"/>
  <c r="J194" i="128"/>
  <c r="C195" i="128"/>
  <c r="D195" i="128"/>
  <c r="E195" i="128"/>
  <c r="F195" i="128"/>
  <c r="H195" i="128"/>
  <c r="I195" i="128"/>
  <c r="J195" i="128"/>
  <c r="C196" i="128"/>
  <c r="D196" i="128"/>
  <c r="E196" i="128"/>
  <c r="F196" i="128"/>
  <c r="H196" i="128"/>
  <c r="I196" i="128"/>
  <c r="J196" i="128"/>
  <c r="C197" i="128"/>
  <c r="D197" i="128"/>
  <c r="E197" i="128"/>
  <c r="F197" i="128"/>
  <c r="H197" i="128"/>
  <c r="I197" i="128"/>
  <c r="J197" i="128"/>
  <c r="C198" i="128"/>
  <c r="D198" i="128"/>
  <c r="E198" i="128"/>
  <c r="F198" i="128"/>
  <c r="H198" i="128"/>
  <c r="I198" i="128"/>
  <c r="J198" i="128"/>
  <c r="C199" i="128"/>
  <c r="D199" i="128"/>
  <c r="E199" i="128"/>
  <c r="F199" i="128"/>
  <c r="H199" i="128"/>
  <c r="I199" i="128"/>
  <c r="J199" i="128"/>
  <c r="C200" i="128"/>
  <c r="D200" i="128"/>
  <c r="E200" i="128"/>
  <c r="F200" i="128"/>
  <c r="H200" i="128"/>
  <c r="I200" i="128"/>
  <c r="J200" i="128"/>
  <c r="C201" i="128"/>
  <c r="D201" i="128"/>
  <c r="E201" i="128"/>
  <c r="F201" i="128"/>
  <c r="H201" i="128"/>
  <c r="I201" i="128"/>
  <c r="J201" i="128"/>
  <c r="C202" i="128"/>
  <c r="D202" i="128"/>
  <c r="E202" i="128"/>
  <c r="F202" i="128"/>
  <c r="H202" i="128"/>
  <c r="I202" i="128"/>
  <c r="J202" i="128"/>
  <c r="C203" i="128"/>
  <c r="D203" i="128"/>
  <c r="E203" i="128"/>
  <c r="F203" i="128"/>
  <c r="H203" i="128"/>
  <c r="I203" i="128"/>
  <c r="J203" i="128"/>
  <c r="C204" i="128"/>
  <c r="D204" i="128"/>
  <c r="E204" i="128"/>
  <c r="F204" i="128"/>
  <c r="H204" i="128"/>
  <c r="I204" i="128"/>
  <c r="J204" i="128"/>
  <c r="C205" i="128"/>
  <c r="D205" i="128"/>
  <c r="E205" i="128"/>
  <c r="F205" i="128"/>
  <c r="H205" i="128"/>
  <c r="I205" i="128"/>
  <c r="J205" i="128"/>
  <c r="C206" i="128"/>
  <c r="D206" i="128"/>
  <c r="E206" i="128"/>
  <c r="F206" i="128"/>
  <c r="H206" i="128"/>
  <c r="I206" i="128"/>
  <c r="J206" i="128"/>
  <c r="C207" i="128"/>
  <c r="D207" i="128"/>
  <c r="E207" i="128"/>
  <c r="F207" i="128"/>
  <c r="H207" i="128"/>
  <c r="I207" i="128"/>
  <c r="J207" i="128"/>
  <c r="C208" i="128"/>
  <c r="D208" i="128"/>
  <c r="E208" i="128"/>
  <c r="F208" i="128"/>
  <c r="H208" i="128"/>
  <c r="I208" i="128"/>
  <c r="J208" i="128"/>
  <c r="C209" i="128"/>
  <c r="D209" i="128"/>
  <c r="E209" i="128"/>
  <c r="F209" i="128"/>
  <c r="H209" i="128"/>
  <c r="I209" i="128"/>
  <c r="J209" i="128"/>
  <c r="C210" i="128"/>
  <c r="D210" i="128"/>
  <c r="E210" i="128"/>
  <c r="F210" i="128"/>
  <c r="H210" i="128"/>
  <c r="I210" i="128"/>
  <c r="J210" i="128"/>
  <c r="C211" i="128"/>
  <c r="D211" i="128"/>
  <c r="E211" i="128"/>
  <c r="F211" i="128"/>
  <c r="H211" i="128"/>
  <c r="I211" i="128"/>
  <c r="J211" i="128"/>
  <c r="C212" i="128"/>
  <c r="D212" i="128"/>
  <c r="E212" i="128"/>
  <c r="F212" i="128"/>
  <c r="H212" i="128"/>
  <c r="I212" i="128"/>
  <c r="J212" i="128"/>
  <c r="C213" i="128"/>
  <c r="D213" i="128"/>
  <c r="E213" i="128"/>
  <c r="F213" i="128"/>
  <c r="H213" i="128"/>
  <c r="I213" i="128"/>
  <c r="J213" i="128"/>
  <c r="C214" i="128"/>
  <c r="D214" i="128"/>
  <c r="E214" i="128"/>
  <c r="F214" i="128"/>
  <c r="H214" i="128"/>
  <c r="I214" i="128"/>
  <c r="J214" i="128"/>
  <c r="C215" i="128"/>
  <c r="D215" i="128"/>
  <c r="E215" i="128"/>
  <c r="F215" i="128"/>
  <c r="H215" i="128"/>
  <c r="I215" i="128"/>
  <c r="J215" i="128"/>
  <c r="C216" i="128"/>
  <c r="D216" i="128"/>
  <c r="E216" i="128"/>
  <c r="F216" i="128"/>
  <c r="H216" i="128"/>
  <c r="I216" i="128"/>
  <c r="J216" i="128"/>
  <c r="C217" i="128"/>
  <c r="D217" i="128"/>
  <c r="E217" i="128"/>
  <c r="F217" i="128"/>
  <c r="H217" i="128"/>
  <c r="I217" i="128"/>
  <c r="J217" i="128"/>
  <c r="C218" i="128"/>
  <c r="D218" i="128"/>
  <c r="E218" i="128"/>
  <c r="F218" i="128"/>
  <c r="H218" i="128"/>
  <c r="I218" i="128"/>
  <c r="J218" i="128"/>
  <c r="C219" i="128"/>
  <c r="D219" i="128"/>
  <c r="E219" i="128"/>
  <c r="F219" i="128"/>
  <c r="H219" i="128"/>
  <c r="I219" i="128"/>
  <c r="J219" i="128"/>
  <c r="C220" i="128"/>
  <c r="D220" i="128"/>
  <c r="E220" i="128"/>
  <c r="F220" i="128"/>
  <c r="H220" i="128"/>
  <c r="I220" i="128"/>
  <c r="J220" i="128"/>
  <c r="C221" i="128"/>
  <c r="D221" i="128"/>
  <c r="E221" i="128"/>
  <c r="F221" i="128"/>
  <c r="H221" i="128"/>
  <c r="I221" i="128"/>
  <c r="J221" i="128"/>
  <c r="C222" i="128"/>
  <c r="D222" i="128"/>
  <c r="E222" i="128"/>
  <c r="F222" i="128"/>
  <c r="H222" i="128"/>
  <c r="I222" i="128"/>
  <c r="J222" i="128"/>
  <c r="C223" i="128"/>
  <c r="D223" i="128"/>
  <c r="E223" i="128"/>
  <c r="F223" i="128"/>
  <c r="H223" i="128"/>
  <c r="I223" i="128"/>
  <c r="J223" i="128"/>
  <c r="C224" i="128"/>
  <c r="D224" i="128"/>
  <c r="E224" i="128"/>
  <c r="F224" i="128"/>
  <c r="H224" i="128"/>
  <c r="I224" i="128"/>
  <c r="J224" i="128"/>
  <c r="C225" i="128"/>
  <c r="D225" i="128"/>
  <c r="E225" i="128"/>
  <c r="F225" i="128"/>
  <c r="H225" i="128"/>
  <c r="I225" i="128"/>
  <c r="J225" i="128"/>
  <c r="C226" i="128"/>
  <c r="D226" i="128"/>
  <c r="E226" i="128"/>
  <c r="F226" i="128"/>
  <c r="H226" i="128"/>
  <c r="I226" i="128"/>
  <c r="J226" i="128"/>
  <c r="C227" i="128"/>
  <c r="D227" i="128"/>
  <c r="E227" i="128"/>
  <c r="F227" i="128"/>
  <c r="H227" i="128"/>
  <c r="I227" i="128"/>
  <c r="J227" i="128"/>
  <c r="C228" i="128"/>
  <c r="D228" i="128"/>
  <c r="E228" i="128"/>
  <c r="F228" i="128"/>
  <c r="H228" i="128"/>
  <c r="I228" i="128"/>
  <c r="J228" i="128"/>
  <c r="C229" i="128"/>
  <c r="D229" i="128"/>
  <c r="E229" i="128"/>
  <c r="F229" i="128"/>
  <c r="H229" i="128"/>
  <c r="I229" i="128"/>
  <c r="J229" i="128"/>
  <c r="C230" i="128"/>
  <c r="D230" i="128"/>
  <c r="E230" i="128"/>
  <c r="F230" i="128"/>
  <c r="H230" i="128"/>
  <c r="I230" i="128"/>
  <c r="J230" i="128"/>
  <c r="C231" i="128"/>
  <c r="D231" i="128"/>
  <c r="E231" i="128"/>
  <c r="F231" i="128"/>
  <c r="H231" i="128"/>
  <c r="I231" i="128"/>
  <c r="J231" i="128"/>
  <c r="C232" i="128"/>
  <c r="D232" i="128"/>
  <c r="E232" i="128"/>
  <c r="F232" i="128"/>
  <c r="H232" i="128"/>
  <c r="I232" i="128"/>
  <c r="J232" i="128"/>
  <c r="C233" i="128"/>
  <c r="D233" i="128"/>
  <c r="E233" i="128"/>
  <c r="F233" i="128"/>
  <c r="H233" i="128"/>
  <c r="I233" i="128"/>
  <c r="J233" i="128"/>
  <c r="C234" i="128"/>
  <c r="D234" i="128"/>
  <c r="E234" i="128"/>
  <c r="F234" i="128"/>
  <c r="H234" i="128"/>
  <c r="I234" i="128"/>
  <c r="J234" i="128"/>
  <c r="C235" i="128"/>
  <c r="D235" i="128"/>
  <c r="E235" i="128"/>
  <c r="F235" i="128"/>
  <c r="H235" i="128"/>
  <c r="I235" i="128"/>
  <c r="J235" i="128"/>
  <c r="C236" i="128"/>
  <c r="D236" i="128"/>
  <c r="E236" i="128"/>
  <c r="F236" i="128"/>
  <c r="H236" i="128"/>
  <c r="I236" i="128"/>
  <c r="J236" i="128"/>
  <c r="C237" i="128"/>
  <c r="D237" i="128"/>
  <c r="E237" i="128"/>
  <c r="F237" i="128"/>
  <c r="H237" i="128"/>
  <c r="I237" i="128"/>
  <c r="J237" i="128"/>
  <c r="C238" i="128"/>
  <c r="D238" i="128"/>
  <c r="E238" i="128"/>
  <c r="F238" i="128"/>
  <c r="H238" i="128"/>
  <c r="I238" i="128"/>
  <c r="J238" i="128"/>
  <c r="C239" i="128"/>
  <c r="D239" i="128"/>
  <c r="E239" i="128"/>
  <c r="F239" i="128"/>
  <c r="H239" i="128"/>
  <c r="I239" i="128"/>
  <c r="J239" i="128"/>
  <c r="C240" i="128"/>
  <c r="D240" i="128"/>
  <c r="E240" i="128"/>
  <c r="F240" i="128"/>
  <c r="H240" i="128"/>
  <c r="I240" i="128"/>
  <c r="J240" i="128"/>
  <c r="C241" i="128"/>
  <c r="D241" i="128"/>
  <c r="E241" i="128"/>
  <c r="F241" i="128"/>
  <c r="H241" i="128"/>
  <c r="I241" i="128"/>
  <c r="J241" i="128"/>
  <c r="C242" i="128"/>
  <c r="D242" i="128"/>
  <c r="E242" i="128"/>
  <c r="F242" i="128"/>
  <c r="H242" i="128"/>
  <c r="I242" i="128"/>
  <c r="J242" i="128"/>
  <c r="C243" i="128"/>
  <c r="D243" i="128"/>
  <c r="E243" i="128"/>
  <c r="F243" i="128"/>
  <c r="H243" i="128"/>
  <c r="I243" i="128"/>
  <c r="J243" i="128"/>
  <c r="C244" i="128"/>
  <c r="D244" i="128"/>
  <c r="E244" i="128"/>
  <c r="F244" i="128"/>
  <c r="H244" i="128"/>
  <c r="I244" i="128"/>
  <c r="J244" i="128"/>
  <c r="C245" i="128"/>
  <c r="D245" i="128"/>
  <c r="E245" i="128"/>
  <c r="F245" i="128"/>
  <c r="H245" i="128"/>
  <c r="I245" i="128"/>
  <c r="J245" i="128"/>
  <c r="C246" i="128"/>
  <c r="D246" i="128"/>
  <c r="E246" i="128"/>
  <c r="F246" i="128"/>
  <c r="H246" i="128"/>
  <c r="I246" i="128"/>
  <c r="J246" i="128"/>
  <c r="C247" i="128"/>
  <c r="D247" i="128"/>
  <c r="E247" i="128"/>
  <c r="F247" i="128"/>
  <c r="H247" i="128"/>
  <c r="I247" i="128"/>
  <c r="J247" i="128"/>
  <c r="C248" i="128"/>
  <c r="D248" i="128"/>
  <c r="E248" i="128"/>
  <c r="F248" i="128"/>
  <c r="H248" i="128"/>
  <c r="I248" i="128"/>
  <c r="J248" i="128"/>
  <c r="C249" i="128"/>
  <c r="D249" i="128"/>
  <c r="E249" i="128"/>
  <c r="F249" i="128"/>
  <c r="H249" i="128"/>
  <c r="I249" i="128"/>
  <c r="J249" i="128"/>
  <c r="C250" i="128"/>
  <c r="D250" i="128"/>
  <c r="E250" i="128"/>
  <c r="F250" i="128"/>
  <c r="H250" i="128"/>
  <c r="I250" i="128"/>
  <c r="J250" i="128"/>
  <c r="C251" i="128"/>
  <c r="D251" i="128"/>
  <c r="E251" i="128"/>
  <c r="F251" i="128"/>
  <c r="H251" i="128"/>
  <c r="I251" i="128"/>
  <c r="J251" i="128"/>
  <c r="C252" i="128"/>
  <c r="D252" i="128"/>
  <c r="E252" i="128"/>
  <c r="F252" i="128"/>
  <c r="H252" i="128"/>
  <c r="I252" i="128"/>
  <c r="J252" i="128"/>
  <c r="C253" i="128"/>
  <c r="D253" i="128"/>
  <c r="E253" i="128"/>
  <c r="F253" i="128"/>
  <c r="H253" i="128"/>
  <c r="I253" i="128"/>
  <c r="J253" i="128"/>
  <c r="C254" i="128"/>
  <c r="D254" i="128"/>
  <c r="E254" i="128"/>
  <c r="F254" i="128"/>
  <c r="H254" i="128"/>
  <c r="I254" i="128"/>
  <c r="J254" i="128"/>
  <c r="C255" i="128"/>
  <c r="D255" i="128"/>
  <c r="E255" i="128"/>
  <c r="F255" i="128"/>
  <c r="H255" i="128"/>
  <c r="I255" i="128"/>
  <c r="J255" i="128"/>
  <c r="C256" i="128"/>
  <c r="D256" i="128"/>
  <c r="E256" i="128"/>
  <c r="F256" i="128"/>
  <c r="H256" i="128"/>
  <c r="I256" i="128"/>
  <c r="J256" i="128"/>
  <c r="C257" i="128"/>
  <c r="D257" i="128"/>
  <c r="E257" i="128"/>
  <c r="F257" i="128"/>
  <c r="H257" i="128"/>
  <c r="I257" i="128"/>
  <c r="J257" i="128"/>
  <c r="C258" i="128"/>
  <c r="D258" i="128"/>
  <c r="E258" i="128"/>
  <c r="F258" i="128"/>
  <c r="H258" i="128"/>
  <c r="I258" i="128"/>
  <c r="J258" i="128"/>
  <c r="C259" i="128"/>
  <c r="D259" i="128"/>
  <c r="E259" i="128"/>
  <c r="F259" i="128"/>
  <c r="H259" i="128"/>
  <c r="I259" i="128"/>
  <c r="J259" i="128"/>
  <c r="C260" i="128"/>
  <c r="D260" i="128"/>
  <c r="E260" i="128"/>
  <c r="F260" i="128"/>
  <c r="H260" i="128"/>
  <c r="I260" i="128"/>
  <c r="J260" i="128"/>
  <c r="C261" i="128"/>
  <c r="D261" i="128"/>
  <c r="E261" i="128"/>
  <c r="F261" i="128"/>
  <c r="H261" i="128"/>
  <c r="I261" i="128"/>
  <c r="J261" i="128"/>
  <c r="C262" i="128"/>
  <c r="D262" i="128"/>
  <c r="E262" i="128"/>
  <c r="F262" i="128"/>
  <c r="H262" i="128"/>
  <c r="I262" i="128"/>
  <c r="J262" i="128"/>
  <c r="C263" i="128"/>
  <c r="D263" i="128"/>
  <c r="E263" i="128"/>
  <c r="F263" i="128"/>
  <c r="H263" i="128"/>
  <c r="I263" i="128"/>
  <c r="J263" i="128"/>
  <c r="C264" i="128"/>
  <c r="D264" i="128"/>
  <c r="E264" i="128"/>
  <c r="F264" i="128"/>
  <c r="H264" i="128"/>
  <c r="I264" i="128"/>
  <c r="J264" i="128"/>
  <c r="C265" i="128"/>
  <c r="D265" i="128"/>
  <c r="E265" i="128"/>
  <c r="F265" i="128"/>
  <c r="H265" i="128"/>
  <c r="I265" i="128"/>
  <c r="J265" i="128"/>
  <c r="C266" i="128"/>
  <c r="D266" i="128"/>
  <c r="E266" i="128"/>
  <c r="F266" i="128"/>
  <c r="H266" i="128"/>
  <c r="I266" i="128"/>
  <c r="J266" i="128"/>
  <c r="C267" i="128"/>
  <c r="D267" i="128"/>
  <c r="E267" i="128"/>
  <c r="F267" i="128"/>
  <c r="H267" i="128"/>
  <c r="I267" i="128"/>
  <c r="J267" i="128"/>
  <c r="C268" i="128"/>
  <c r="D268" i="128"/>
  <c r="E268" i="128"/>
  <c r="F268" i="128"/>
  <c r="H268" i="128"/>
  <c r="I268" i="128"/>
  <c r="J268" i="128"/>
  <c r="C269" i="128"/>
  <c r="D269" i="128"/>
  <c r="E269" i="128"/>
  <c r="F269" i="128"/>
  <c r="H269" i="128"/>
  <c r="I269" i="128"/>
  <c r="J269" i="128"/>
  <c r="C270" i="128"/>
  <c r="D270" i="128"/>
  <c r="E270" i="128"/>
  <c r="F270" i="128"/>
  <c r="H270" i="128"/>
  <c r="I270" i="128"/>
  <c r="J270" i="128"/>
  <c r="C271" i="128"/>
  <c r="D271" i="128"/>
  <c r="E271" i="128"/>
  <c r="F271" i="128"/>
  <c r="H271" i="128"/>
  <c r="I271" i="128"/>
  <c r="J271" i="128"/>
  <c r="C272" i="128"/>
  <c r="D272" i="128"/>
  <c r="E272" i="128"/>
  <c r="F272" i="128"/>
  <c r="H272" i="128"/>
  <c r="I272" i="128"/>
  <c r="J272" i="128"/>
  <c r="C273" i="128"/>
  <c r="D273" i="128"/>
  <c r="E273" i="128"/>
  <c r="F273" i="128"/>
  <c r="H273" i="128"/>
  <c r="I273" i="128"/>
  <c r="J273" i="128"/>
  <c r="C274" i="128"/>
  <c r="D274" i="128"/>
  <c r="E274" i="128"/>
  <c r="F274" i="128"/>
  <c r="H274" i="128"/>
  <c r="I274" i="128"/>
  <c r="J274" i="128"/>
  <c r="C275" i="128"/>
  <c r="D275" i="128"/>
  <c r="E275" i="128"/>
  <c r="F275" i="128"/>
  <c r="H275" i="128"/>
  <c r="I275" i="128"/>
  <c r="J275" i="128"/>
  <c r="C276" i="128"/>
  <c r="D276" i="128"/>
  <c r="E276" i="128"/>
  <c r="F276" i="128"/>
  <c r="H276" i="128"/>
  <c r="I276" i="128"/>
  <c r="J276" i="128"/>
  <c r="C277" i="128"/>
  <c r="D277" i="128"/>
  <c r="E277" i="128"/>
  <c r="F277" i="128"/>
  <c r="H277" i="128"/>
  <c r="I277" i="128"/>
  <c r="J277" i="128"/>
  <c r="C278" i="128"/>
  <c r="D278" i="128"/>
  <c r="E278" i="128"/>
  <c r="F278" i="128"/>
  <c r="H278" i="128"/>
  <c r="I278" i="128"/>
  <c r="J278" i="128"/>
  <c r="C279" i="128"/>
  <c r="D279" i="128"/>
  <c r="E279" i="128"/>
  <c r="F279" i="128"/>
  <c r="H279" i="128"/>
  <c r="I279" i="128"/>
  <c r="J279" i="128"/>
  <c r="C280" i="128"/>
  <c r="D280" i="128"/>
  <c r="E280" i="128"/>
  <c r="F280" i="128"/>
  <c r="H280" i="128"/>
  <c r="I280" i="128"/>
  <c r="J280" i="128"/>
  <c r="C281" i="128"/>
  <c r="D281" i="128"/>
  <c r="E281" i="128"/>
  <c r="F281" i="128"/>
  <c r="H281" i="128"/>
  <c r="I281" i="128"/>
  <c r="J281" i="128"/>
  <c r="C282" i="128"/>
  <c r="D282" i="128"/>
  <c r="E282" i="128"/>
  <c r="F282" i="128"/>
  <c r="H282" i="128"/>
  <c r="I282" i="128"/>
  <c r="J282" i="128"/>
  <c r="C283" i="128"/>
  <c r="D283" i="128"/>
  <c r="E283" i="128"/>
  <c r="F283" i="128"/>
  <c r="H283" i="128"/>
  <c r="I283" i="128"/>
  <c r="J283" i="128"/>
  <c r="C284" i="128"/>
  <c r="D284" i="128"/>
  <c r="E284" i="128"/>
  <c r="F284" i="128"/>
  <c r="H284" i="128"/>
  <c r="I284" i="128"/>
  <c r="J284" i="128"/>
  <c r="C285" i="128"/>
  <c r="D285" i="128"/>
  <c r="E285" i="128"/>
  <c r="F285" i="128"/>
  <c r="H285" i="128"/>
  <c r="I285" i="128"/>
  <c r="J285" i="128"/>
  <c r="C286" i="128"/>
  <c r="D286" i="128"/>
  <c r="E286" i="128"/>
  <c r="F286" i="128"/>
  <c r="H286" i="128"/>
  <c r="I286" i="128"/>
  <c r="J286" i="128"/>
  <c r="C287" i="128"/>
  <c r="D287" i="128"/>
  <c r="E287" i="128"/>
  <c r="F287" i="128"/>
  <c r="H287" i="128"/>
  <c r="I287" i="128"/>
  <c r="J287" i="128"/>
  <c r="C288" i="128"/>
  <c r="D288" i="128"/>
  <c r="E288" i="128"/>
  <c r="F288" i="128"/>
  <c r="H288" i="128"/>
  <c r="I288" i="128"/>
  <c r="J288" i="128"/>
  <c r="C289" i="128"/>
  <c r="D289" i="128"/>
  <c r="E289" i="128"/>
  <c r="F289" i="128"/>
  <c r="H289" i="128"/>
  <c r="I289" i="128"/>
  <c r="J289" i="128"/>
  <c r="C290" i="128"/>
  <c r="D290" i="128"/>
  <c r="E290" i="128"/>
  <c r="F290" i="128"/>
  <c r="H290" i="128"/>
  <c r="I290" i="128"/>
  <c r="J290" i="128"/>
  <c r="C291" i="128"/>
  <c r="D291" i="128"/>
  <c r="E291" i="128"/>
  <c r="F291" i="128"/>
  <c r="H291" i="128"/>
  <c r="I291" i="128"/>
  <c r="J291" i="128"/>
  <c r="C292" i="128"/>
  <c r="D292" i="128"/>
  <c r="E292" i="128"/>
  <c r="F292" i="128"/>
  <c r="H292" i="128"/>
  <c r="I292" i="128"/>
  <c r="J292" i="128"/>
  <c r="C293" i="128"/>
  <c r="D293" i="128"/>
  <c r="E293" i="128"/>
  <c r="F293" i="128"/>
  <c r="H293" i="128"/>
  <c r="I293" i="128"/>
  <c r="J293" i="128"/>
  <c r="C294" i="128"/>
  <c r="D294" i="128"/>
  <c r="E294" i="128"/>
  <c r="F294" i="128"/>
  <c r="H294" i="128"/>
  <c r="I294" i="128"/>
  <c r="J294" i="128"/>
  <c r="C295" i="128"/>
  <c r="D295" i="128"/>
  <c r="E295" i="128"/>
  <c r="F295" i="128"/>
  <c r="H295" i="128"/>
  <c r="I295" i="128"/>
  <c r="J295" i="128"/>
  <c r="C296" i="128"/>
  <c r="D296" i="128"/>
  <c r="E296" i="128"/>
  <c r="F296" i="128"/>
  <c r="H296" i="128"/>
  <c r="I296" i="128"/>
  <c r="J296" i="128"/>
  <c r="C297" i="128"/>
  <c r="D297" i="128"/>
  <c r="E297" i="128"/>
  <c r="F297" i="128"/>
  <c r="H297" i="128"/>
  <c r="I297" i="128"/>
  <c r="J297" i="128"/>
  <c r="C298" i="128"/>
  <c r="D298" i="128"/>
  <c r="E298" i="128"/>
  <c r="F298" i="128"/>
  <c r="H298" i="128"/>
  <c r="I298" i="128"/>
  <c r="J298" i="128"/>
  <c r="C299" i="128"/>
  <c r="D299" i="128"/>
  <c r="E299" i="128"/>
  <c r="F299" i="128"/>
  <c r="H299" i="128"/>
  <c r="I299" i="128"/>
  <c r="J299" i="128"/>
  <c r="C300" i="128"/>
  <c r="D300" i="128"/>
  <c r="E300" i="128"/>
  <c r="F300" i="128"/>
  <c r="H300" i="128"/>
  <c r="I300" i="128"/>
  <c r="J300" i="128"/>
  <c r="C301" i="128"/>
  <c r="D301" i="128"/>
  <c r="E301" i="128"/>
  <c r="F301" i="128"/>
  <c r="H301" i="128"/>
  <c r="I301" i="128"/>
  <c r="J301" i="128"/>
  <c r="C302" i="128"/>
  <c r="D302" i="128"/>
  <c r="E302" i="128"/>
  <c r="F302" i="128"/>
  <c r="H302" i="128"/>
  <c r="I302" i="128"/>
  <c r="J302" i="128"/>
  <c r="C303" i="128"/>
  <c r="D303" i="128"/>
  <c r="E303" i="128"/>
  <c r="F303" i="128"/>
  <c r="H303" i="128"/>
  <c r="I303" i="128"/>
  <c r="J303" i="128"/>
  <c r="C304" i="128"/>
  <c r="D304" i="128"/>
  <c r="E304" i="128"/>
  <c r="F304" i="128"/>
  <c r="H304" i="128"/>
  <c r="I304" i="128"/>
  <c r="J304" i="128"/>
  <c r="C305" i="128"/>
  <c r="D305" i="128"/>
  <c r="E305" i="128"/>
  <c r="F305" i="128"/>
  <c r="H305" i="128"/>
  <c r="I305" i="128"/>
  <c r="J305" i="128"/>
  <c r="C306" i="128"/>
  <c r="D306" i="128"/>
  <c r="E306" i="128"/>
  <c r="F306" i="128"/>
  <c r="H306" i="128"/>
  <c r="I306" i="128"/>
  <c r="J306" i="128"/>
  <c r="C307" i="128"/>
  <c r="D307" i="128"/>
  <c r="E307" i="128"/>
  <c r="F307" i="128"/>
  <c r="H307" i="128"/>
  <c r="I307" i="128"/>
  <c r="J307" i="128"/>
  <c r="C308" i="128"/>
  <c r="D308" i="128"/>
  <c r="E308" i="128"/>
  <c r="F308" i="128"/>
  <c r="H308" i="128"/>
  <c r="I308" i="128"/>
  <c r="J308" i="128"/>
  <c r="C309" i="128"/>
  <c r="D309" i="128"/>
  <c r="E309" i="128"/>
  <c r="F309" i="128"/>
  <c r="H309" i="128"/>
  <c r="I309" i="128"/>
  <c r="J309" i="128"/>
  <c r="C310" i="128"/>
  <c r="D310" i="128"/>
  <c r="E310" i="128"/>
  <c r="F310" i="128"/>
  <c r="H310" i="128"/>
  <c r="I310" i="128"/>
  <c r="J310" i="128"/>
  <c r="C311" i="128"/>
  <c r="D311" i="128"/>
  <c r="E311" i="128"/>
  <c r="F311" i="128"/>
  <c r="H311" i="128"/>
  <c r="I311" i="128"/>
  <c r="J311" i="128"/>
  <c r="C312" i="128"/>
  <c r="D312" i="128"/>
  <c r="E312" i="128"/>
  <c r="F312" i="128"/>
  <c r="H312" i="128"/>
  <c r="I312" i="128"/>
  <c r="J312" i="128"/>
  <c r="C313" i="128"/>
  <c r="D313" i="128"/>
  <c r="E313" i="128"/>
  <c r="F313" i="128"/>
  <c r="H313" i="128"/>
  <c r="I313" i="128"/>
  <c r="J313" i="128"/>
  <c r="C314" i="128"/>
  <c r="D314" i="128"/>
  <c r="E314" i="128"/>
  <c r="F314" i="128"/>
  <c r="H314" i="128"/>
  <c r="I314" i="128"/>
  <c r="J314" i="128"/>
  <c r="C315" i="128"/>
  <c r="D315" i="128"/>
  <c r="E315" i="128"/>
  <c r="F315" i="128"/>
  <c r="H315" i="128"/>
  <c r="I315" i="128"/>
  <c r="J315" i="128"/>
  <c r="C316" i="128"/>
  <c r="D316" i="128"/>
  <c r="E316" i="128"/>
  <c r="F316" i="128"/>
  <c r="H316" i="128"/>
  <c r="I316" i="128"/>
  <c r="J316" i="128"/>
  <c r="C317" i="128"/>
  <c r="D317" i="128"/>
  <c r="E317" i="128"/>
  <c r="F317" i="128"/>
  <c r="H317" i="128"/>
  <c r="I317" i="128"/>
  <c r="J317" i="128"/>
  <c r="C318" i="128"/>
  <c r="D318" i="128"/>
  <c r="E318" i="128"/>
  <c r="F318" i="128"/>
  <c r="H318" i="128"/>
  <c r="I318" i="128"/>
  <c r="J318" i="128"/>
  <c r="C319" i="128"/>
  <c r="D319" i="128"/>
  <c r="E319" i="128"/>
  <c r="F319" i="128"/>
  <c r="H319" i="128"/>
  <c r="I319" i="128"/>
  <c r="J319" i="128"/>
  <c r="C320" i="128"/>
  <c r="D320" i="128"/>
  <c r="E320" i="128"/>
  <c r="F320" i="128"/>
  <c r="H320" i="128"/>
  <c r="I320" i="128"/>
  <c r="J320" i="128"/>
  <c r="C321" i="128"/>
  <c r="D321" i="128"/>
  <c r="E321" i="128"/>
  <c r="F321" i="128"/>
  <c r="H321" i="128"/>
  <c r="I321" i="128"/>
  <c r="J321" i="128"/>
  <c r="C322" i="128"/>
  <c r="D322" i="128"/>
  <c r="E322" i="128"/>
  <c r="F322" i="128"/>
  <c r="H322" i="128"/>
  <c r="I322" i="128"/>
  <c r="J322" i="128"/>
  <c r="C323" i="128"/>
  <c r="D323" i="128"/>
  <c r="E323" i="128"/>
  <c r="F323" i="128"/>
  <c r="H323" i="128"/>
  <c r="I323" i="128"/>
  <c r="J323" i="128"/>
  <c r="C324" i="128"/>
  <c r="D324" i="128"/>
  <c r="E324" i="128"/>
  <c r="F324" i="128"/>
  <c r="H324" i="128"/>
  <c r="I324" i="128"/>
  <c r="J324" i="128"/>
  <c r="C325" i="128"/>
  <c r="D325" i="128"/>
  <c r="E325" i="128"/>
  <c r="F325" i="128"/>
  <c r="H325" i="128"/>
  <c r="I325" i="128"/>
  <c r="J325" i="128"/>
  <c r="C326" i="128"/>
  <c r="D326" i="128"/>
  <c r="E326" i="128"/>
  <c r="F326" i="128"/>
  <c r="H326" i="128"/>
  <c r="I326" i="128"/>
  <c r="J326" i="128"/>
  <c r="C327" i="128"/>
  <c r="D327" i="128"/>
  <c r="E327" i="128"/>
  <c r="F327" i="128"/>
  <c r="H327" i="128"/>
  <c r="I327" i="128"/>
  <c r="J327" i="128"/>
  <c r="C328" i="128"/>
  <c r="D328" i="128"/>
  <c r="E328" i="128"/>
  <c r="F328" i="128"/>
  <c r="H328" i="128"/>
  <c r="I328" i="128"/>
  <c r="J328" i="128"/>
  <c r="C329" i="128"/>
  <c r="D329" i="128"/>
  <c r="E329" i="128"/>
  <c r="F329" i="128"/>
  <c r="H329" i="128"/>
  <c r="I329" i="128"/>
  <c r="J329" i="128"/>
  <c r="C330" i="128"/>
  <c r="D330" i="128"/>
  <c r="E330" i="128"/>
  <c r="F330" i="128"/>
  <c r="H330" i="128"/>
  <c r="I330" i="128"/>
  <c r="J330" i="128"/>
  <c r="C331" i="128"/>
  <c r="D331" i="128"/>
  <c r="E331" i="128"/>
  <c r="F331" i="128"/>
  <c r="H331" i="128"/>
  <c r="I331" i="128"/>
  <c r="J331" i="128"/>
  <c r="C332" i="128"/>
  <c r="D332" i="128"/>
  <c r="E332" i="128"/>
  <c r="F332" i="128"/>
  <c r="H332" i="128"/>
  <c r="I332" i="128"/>
  <c r="J332" i="128"/>
  <c r="C333" i="128"/>
  <c r="D333" i="128"/>
  <c r="E333" i="128"/>
  <c r="F333" i="128"/>
  <c r="H333" i="128"/>
  <c r="I333" i="128"/>
  <c r="J333" i="128"/>
  <c r="C334" i="128"/>
  <c r="D334" i="128"/>
  <c r="E334" i="128"/>
  <c r="F334" i="128"/>
  <c r="H334" i="128"/>
  <c r="I334" i="128"/>
  <c r="J334" i="128"/>
  <c r="C335" i="128"/>
  <c r="D335" i="128"/>
  <c r="E335" i="128"/>
  <c r="F335" i="128"/>
  <c r="H335" i="128"/>
  <c r="I335" i="128"/>
  <c r="J335" i="128"/>
  <c r="C336" i="128"/>
  <c r="D336" i="128"/>
  <c r="E336" i="128"/>
  <c r="F336" i="128"/>
  <c r="H336" i="128"/>
  <c r="I336" i="128"/>
  <c r="J336" i="128"/>
  <c r="C337" i="128"/>
  <c r="D337" i="128"/>
  <c r="E337" i="128"/>
  <c r="F337" i="128"/>
  <c r="H337" i="128"/>
  <c r="I337" i="128"/>
  <c r="J337" i="128"/>
  <c r="C338" i="128"/>
  <c r="D338" i="128"/>
  <c r="E338" i="128"/>
  <c r="F338" i="128"/>
  <c r="H338" i="128"/>
  <c r="I338" i="128"/>
  <c r="J338" i="128"/>
  <c r="C339" i="128"/>
  <c r="D339" i="128"/>
  <c r="E339" i="128"/>
  <c r="F339" i="128"/>
  <c r="H339" i="128"/>
  <c r="I339" i="128"/>
  <c r="J339" i="128"/>
  <c r="C340" i="128"/>
  <c r="D340" i="128"/>
  <c r="E340" i="128"/>
  <c r="F340" i="128"/>
  <c r="H340" i="128"/>
  <c r="I340" i="128"/>
  <c r="J340" i="128"/>
  <c r="C341" i="128"/>
  <c r="D341" i="128"/>
  <c r="E341" i="128"/>
  <c r="F341" i="128"/>
  <c r="H341" i="128"/>
  <c r="I341" i="128"/>
  <c r="J341" i="128"/>
  <c r="C342" i="128"/>
  <c r="D342" i="128"/>
  <c r="E342" i="128"/>
  <c r="F342" i="128"/>
  <c r="H342" i="128"/>
  <c r="I342" i="128"/>
  <c r="J342" i="128"/>
  <c r="C343" i="128"/>
  <c r="D343" i="128"/>
  <c r="E343" i="128"/>
  <c r="F343" i="128"/>
  <c r="H343" i="128"/>
  <c r="I343" i="128"/>
  <c r="J343" i="128"/>
  <c r="C344" i="128"/>
  <c r="D344" i="128"/>
  <c r="E344" i="128"/>
  <c r="F344" i="128"/>
  <c r="H344" i="128"/>
  <c r="I344" i="128"/>
  <c r="J344" i="128"/>
  <c r="C345" i="128"/>
  <c r="D345" i="128"/>
  <c r="E345" i="128"/>
  <c r="F345" i="128"/>
  <c r="H345" i="128"/>
  <c r="I345" i="128"/>
  <c r="J345" i="128"/>
  <c r="C346" i="128"/>
  <c r="D346" i="128"/>
  <c r="E346" i="128"/>
  <c r="F346" i="128"/>
  <c r="H346" i="128"/>
  <c r="I346" i="128"/>
  <c r="J346" i="128"/>
  <c r="C347" i="128"/>
  <c r="D347" i="128"/>
  <c r="E347" i="128"/>
  <c r="F347" i="128"/>
  <c r="H347" i="128"/>
  <c r="I347" i="128"/>
  <c r="J347" i="128"/>
  <c r="C348" i="128"/>
  <c r="D348" i="128"/>
  <c r="E348" i="128"/>
  <c r="F348" i="128"/>
  <c r="H348" i="128"/>
  <c r="I348" i="128"/>
  <c r="J348" i="128"/>
  <c r="C349" i="128"/>
  <c r="D349" i="128"/>
  <c r="E349" i="128"/>
  <c r="F349" i="128"/>
  <c r="H349" i="128"/>
  <c r="I349" i="128"/>
  <c r="J349" i="128"/>
  <c r="C350" i="128"/>
  <c r="D350" i="128"/>
  <c r="E350" i="128"/>
  <c r="F350" i="128"/>
  <c r="H350" i="128"/>
  <c r="I350" i="128"/>
  <c r="J350" i="128"/>
  <c r="C351" i="128"/>
  <c r="D351" i="128"/>
  <c r="E351" i="128"/>
  <c r="F351" i="128"/>
  <c r="H351" i="128"/>
  <c r="I351" i="128"/>
  <c r="J351" i="128"/>
  <c r="C352" i="128"/>
  <c r="D352" i="128"/>
  <c r="E352" i="128"/>
  <c r="F352" i="128"/>
  <c r="H352" i="128"/>
  <c r="I352" i="128"/>
  <c r="J352" i="128"/>
  <c r="C353" i="128"/>
  <c r="D353" i="128"/>
  <c r="E353" i="128"/>
  <c r="F353" i="128"/>
  <c r="H353" i="128"/>
  <c r="I353" i="128"/>
  <c r="J353" i="128"/>
  <c r="C354" i="128"/>
  <c r="D354" i="128"/>
  <c r="E354" i="128"/>
  <c r="F354" i="128"/>
  <c r="H354" i="128"/>
  <c r="I354" i="128"/>
  <c r="J354" i="128"/>
  <c r="C355" i="128"/>
  <c r="D355" i="128"/>
  <c r="E355" i="128"/>
  <c r="F355" i="128"/>
  <c r="H355" i="128"/>
  <c r="I355" i="128"/>
  <c r="J355" i="128"/>
  <c r="C356" i="128"/>
  <c r="D356" i="128"/>
  <c r="E356" i="128"/>
  <c r="F356" i="128"/>
  <c r="H356" i="128"/>
  <c r="I356" i="128"/>
  <c r="J356" i="128"/>
  <c r="C357" i="128"/>
  <c r="D357" i="128"/>
  <c r="E357" i="128"/>
  <c r="F357" i="128"/>
  <c r="H357" i="128"/>
  <c r="I357" i="128"/>
  <c r="J357" i="128"/>
  <c r="C358" i="128"/>
  <c r="D358" i="128"/>
  <c r="E358" i="128"/>
  <c r="F358" i="128"/>
  <c r="H358" i="128"/>
  <c r="I358" i="128"/>
  <c r="J358" i="128"/>
  <c r="C359" i="128"/>
  <c r="D359" i="128"/>
  <c r="E359" i="128"/>
  <c r="F359" i="128"/>
  <c r="H359" i="128"/>
  <c r="I359" i="128"/>
  <c r="J359" i="128"/>
  <c r="C360" i="128"/>
  <c r="D360" i="128"/>
  <c r="E360" i="128"/>
  <c r="F360" i="128"/>
  <c r="H360" i="128"/>
  <c r="I360" i="128"/>
  <c r="J360" i="128"/>
  <c r="C361" i="128"/>
  <c r="D361" i="128"/>
  <c r="E361" i="128"/>
  <c r="F361" i="128"/>
  <c r="H361" i="128"/>
  <c r="I361" i="128"/>
  <c r="J361" i="128"/>
  <c r="C362" i="128"/>
  <c r="D362" i="128"/>
  <c r="E362" i="128"/>
  <c r="F362" i="128"/>
  <c r="H362" i="128"/>
  <c r="I362" i="128"/>
  <c r="J362" i="128"/>
  <c r="C363" i="128"/>
  <c r="D363" i="128"/>
  <c r="E363" i="128"/>
  <c r="F363" i="128"/>
  <c r="H363" i="128"/>
  <c r="I363" i="128"/>
  <c r="J363" i="128"/>
  <c r="C364" i="128"/>
  <c r="D364" i="128"/>
  <c r="E364" i="128"/>
  <c r="F364" i="128"/>
  <c r="H364" i="128"/>
  <c r="I364" i="128"/>
  <c r="J364" i="128"/>
  <c r="C365" i="128"/>
  <c r="D365" i="128"/>
  <c r="E365" i="128"/>
  <c r="F365" i="128"/>
  <c r="H365" i="128"/>
  <c r="I365" i="128"/>
  <c r="J365" i="128"/>
  <c r="C366" i="128"/>
  <c r="D366" i="128"/>
  <c r="E366" i="128"/>
  <c r="F366" i="128"/>
  <c r="H366" i="128"/>
  <c r="I366" i="128"/>
  <c r="J366" i="128"/>
  <c r="C367" i="128"/>
  <c r="D367" i="128"/>
  <c r="E367" i="128"/>
  <c r="F367" i="128"/>
  <c r="H367" i="128"/>
  <c r="I367" i="128"/>
  <c r="J367" i="128"/>
  <c r="C368" i="128"/>
  <c r="D368" i="128"/>
  <c r="E368" i="128"/>
  <c r="F368" i="128"/>
  <c r="H368" i="128"/>
  <c r="I368" i="128"/>
  <c r="J368" i="128"/>
  <c r="C369" i="128"/>
  <c r="D369" i="128"/>
  <c r="E369" i="128"/>
  <c r="F369" i="128"/>
  <c r="H369" i="128"/>
  <c r="I369" i="128"/>
  <c r="J369" i="128"/>
  <c r="C370" i="128"/>
  <c r="D370" i="128"/>
  <c r="E370" i="128"/>
  <c r="F370" i="128"/>
  <c r="H370" i="128"/>
  <c r="I370" i="128"/>
  <c r="J370" i="128"/>
  <c r="C371" i="128"/>
  <c r="D371" i="128"/>
  <c r="E371" i="128"/>
  <c r="F371" i="128"/>
  <c r="H371" i="128"/>
  <c r="I371" i="128"/>
  <c r="J371" i="128"/>
  <c r="C372" i="128"/>
  <c r="D372" i="128"/>
  <c r="E372" i="128"/>
  <c r="F372" i="128"/>
  <c r="H372" i="128"/>
  <c r="I372" i="128"/>
  <c r="J372" i="128"/>
  <c r="C373" i="128"/>
  <c r="D373" i="128"/>
  <c r="E373" i="128"/>
  <c r="F373" i="128"/>
  <c r="H373" i="128"/>
  <c r="I373" i="128"/>
  <c r="J373" i="128"/>
  <c r="C374" i="128"/>
  <c r="D374" i="128"/>
  <c r="E374" i="128"/>
  <c r="F374" i="128"/>
  <c r="H374" i="128"/>
  <c r="I374" i="128"/>
  <c r="J374" i="128"/>
  <c r="C375" i="128"/>
  <c r="D375" i="128"/>
  <c r="E375" i="128"/>
  <c r="F375" i="128"/>
  <c r="H375" i="128"/>
  <c r="I375" i="128"/>
  <c r="J375" i="128"/>
  <c r="C376" i="128"/>
  <c r="D376" i="128"/>
  <c r="E376" i="128"/>
  <c r="F376" i="128"/>
  <c r="H376" i="128"/>
  <c r="I376" i="128"/>
  <c r="J376" i="128"/>
  <c r="C377" i="128"/>
  <c r="D377" i="128"/>
  <c r="E377" i="128"/>
  <c r="F377" i="128"/>
  <c r="H377" i="128"/>
  <c r="I377" i="128"/>
  <c r="J377" i="128"/>
  <c r="C378" i="128"/>
  <c r="D378" i="128"/>
  <c r="E378" i="128"/>
  <c r="F378" i="128"/>
  <c r="H378" i="128"/>
  <c r="I378" i="128"/>
  <c r="J378" i="128"/>
  <c r="C379" i="128"/>
  <c r="D379" i="128"/>
  <c r="E379" i="128"/>
  <c r="F379" i="128"/>
  <c r="H379" i="128"/>
  <c r="I379" i="128"/>
  <c r="J379" i="128"/>
  <c r="C380" i="128"/>
  <c r="D380" i="128"/>
  <c r="E380" i="128"/>
  <c r="F380" i="128"/>
  <c r="H380" i="128"/>
  <c r="I380" i="128"/>
  <c r="J380" i="128"/>
  <c r="C381" i="128"/>
  <c r="D381" i="128"/>
  <c r="E381" i="128"/>
  <c r="F381" i="128"/>
  <c r="H381" i="128"/>
  <c r="I381" i="128"/>
  <c r="J381" i="128"/>
  <c r="C382" i="128"/>
  <c r="D382" i="128"/>
  <c r="E382" i="128"/>
  <c r="F382" i="128"/>
  <c r="H382" i="128"/>
  <c r="I382" i="128"/>
  <c r="J382" i="128"/>
  <c r="C383" i="128"/>
  <c r="D383" i="128"/>
  <c r="E383" i="128"/>
  <c r="F383" i="128"/>
  <c r="H383" i="128"/>
  <c r="I383" i="128"/>
  <c r="J383" i="128"/>
  <c r="C384" i="128"/>
  <c r="D384" i="128"/>
  <c r="E384" i="128"/>
  <c r="F384" i="128"/>
  <c r="H384" i="128"/>
  <c r="I384" i="128"/>
  <c r="J384" i="128"/>
  <c r="C385" i="128"/>
  <c r="D385" i="128"/>
  <c r="E385" i="128"/>
  <c r="F385" i="128"/>
  <c r="H385" i="128"/>
  <c r="I385" i="128"/>
  <c r="J385" i="128"/>
  <c r="C386" i="128"/>
  <c r="D386" i="128"/>
  <c r="E386" i="128"/>
  <c r="F386" i="128"/>
  <c r="H386" i="128"/>
  <c r="I386" i="128"/>
  <c r="J386" i="128"/>
  <c r="C387" i="128"/>
  <c r="D387" i="128"/>
  <c r="E387" i="128"/>
  <c r="F387" i="128"/>
  <c r="H387" i="128"/>
  <c r="I387" i="128"/>
  <c r="J387" i="128"/>
  <c r="C388" i="128"/>
  <c r="D388" i="128"/>
  <c r="E388" i="128"/>
  <c r="F388" i="128"/>
  <c r="H388" i="128"/>
  <c r="I388" i="128"/>
  <c r="J388" i="128"/>
  <c r="C389" i="128"/>
  <c r="D389" i="128"/>
  <c r="E389" i="128"/>
  <c r="F389" i="128"/>
  <c r="H389" i="128"/>
  <c r="I389" i="128"/>
  <c r="J389" i="128"/>
  <c r="C390" i="128"/>
  <c r="D390" i="128"/>
  <c r="E390" i="128"/>
  <c r="F390" i="128"/>
  <c r="H390" i="128"/>
  <c r="I390" i="128"/>
  <c r="J390" i="128"/>
  <c r="C391" i="128"/>
  <c r="D391" i="128"/>
  <c r="E391" i="128"/>
  <c r="F391" i="128"/>
  <c r="H391" i="128"/>
  <c r="I391" i="128"/>
  <c r="J391" i="128"/>
  <c r="C392" i="128"/>
  <c r="D392" i="128"/>
  <c r="E392" i="128"/>
  <c r="F392" i="128"/>
  <c r="H392" i="128"/>
  <c r="I392" i="128"/>
  <c r="J392" i="128"/>
  <c r="C393" i="128"/>
  <c r="D393" i="128"/>
  <c r="E393" i="128"/>
  <c r="F393" i="128"/>
  <c r="H393" i="128"/>
  <c r="I393" i="128"/>
  <c r="J393" i="128"/>
  <c r="C394" i="128"/>
  <c r="D394" i="128"/>
  <c r="E394" i="128"/>
  <c r="F394" i="128"/>
  <c r="H394" i="128"/>
  <c r="I394" i="128"/>
  <c r="J394" i="128"/>
  <c r="C395" i="128"/>
  <c r="D395" i="128"/>
  <c r="E395" i="128"/>
  <c r="F395" i="128"/>
  <c r="H395" i="128"/>
  <c r="I395" i="128"/>
  <c r="J395" i="128"/>
  <c r="C396" i="128"/>
  <c r="D396" i="128"/>
  <c r="E396" i="128"/>
  <c r="F396" i="128"/>
  <c r="H396" i="128"/>
  <c r="I396" i="128"/>
  <c r="J396" i="128"/>
  <c r="C397" i="128"/>
  <c r="D397" i="128"/>
  <c r="E397" i="128"/>
  <c r="F397" i="128"/>
  <c r="H397" i="128"/>
  <c r="I397" i="128"/>
  <c r="J397" i="128"/>
  <c r="C398" i="128"/>
  <c r="D398" i="128"/>
  <c r="E398" i="128"/>
  <c r="F398" i="128"/>
  <c r="H398" i="128"/>
  <c r="I398" i="128"/>
  <c r="J398" i="128"/>
  <c r="C399" i="128"/>
  <c r="D399" i="128"/>
  <c r="E399" i="128"/>
  <c r="F399" i="128"/>
  <c r="H399" i="128"/>
  <c r="I399" i="128"/>
  <c r="J399" i="128"/>
  <c r="C400" i="128"/>
  <c r="D400" i="128"/>
  <c r="E400" i="128"/>
  <c r="F400" i="128"/>
  <c r="H400" i="128"/>
  <c r="I400" i="128"/>
  <c r="J400" i="128"/>
  <c r="C401" i="128"/>
  <c r="D401" i="128"/>
  <c r="E401" i="128"/>
  <c r="F401" i="128"/>
  <c r="H401" i="128"/>
  <c r="I401" i="128"/>
  <c r="J401" i="128"/>
  <c r="C402" i="128"/>
  <c r="D402" i="128"/>
  <c r="E402" i="128"/>
  <c r="F402" i="128"/>
  <c r="H402" i="128"/>
  <c r="I402" i="128"/>
  <c r="J402" i="128"/>
  <c r="C403" i="128"/>
  <c r="D403" i="128"/>
  <c r="E403" i="128"/>
  <c r="F403" i="128"/>
  <c r="H403" i="128"/>
  <c r="I403" i="128"/>
  <c r="J403" i="128"/>
  <c r="C404" i="128"/>
  <c r="D404" i="128"/>
  <c r="E404" i="128"/>
  <c r="F404" i="128"/>
  <c r="H404" i="128"/>
  <c r="I404" i="128"/>
  <c r="J404" i="128"/>
  <c r="C405" i="128"/>
  <c r="D405" i="128"/>
  <c r="E405" i="128"/>
  <c r="F405" i="128"/>
  <c r="H405" i="128"/>
  <c r="I405" i="128"/>
  <c r="J405" i="128"/>
  <c r="C406" i="128"/>
  <c r="D406" i="128"/>
  <c r="E406" i="128"/>
  <c r="F406" i="128"/>
  <c r="H406" i="128"/>
  <c r="I406" i="128"/>
  <c r="J406" i="128"/>
  <c r="C407" i="128"/>
  <c r="D407" i="128"/>
  <c r="E407" i="128"/>
  <c r="F407" i="128"/>
  <c r="H407" i="128"/>
  <c r="I407" i="128"/>
  <c r="J407" i="128"/>
  <c r="E408" i="128"/>
  <c r="C409" i="128"/>
  <c r="D409" i="128"/>
  <c r="E409" i="128"/>
  <c r="D3" i="120"/>
  <c r="F3" i="120"/>
  <c r="H3" i="120"/>
  <c r="J3" i="120"/>
  <c r="L3" i="120"/>
  <c r="N3" i="120"/>
  <c r="P3" i="120"/>
  <c r="R3" i="120"/>
  <c r="T3" i="120"/>
  <c r="V3" i="120"/>
  <c r="D4" i="120"/>
  <c r="F4" i="120"/>
  <c r="H4" i="120"/>
  <c r="J4" i="120"/>
  <c r="L4" i="120"/>
  <c r="N4" i="120"/>
  <c r="P4" i="120"/>
  <c r="R4" i="120"/>
  <c r="T4" i="120"/>
  <c r="V4" i="120"/>
  <c r="C5" i="120"/>
  <c r="D5" i="120"/>
  <c r="E5" i="120"/>
  <c r="F5" i="120"/>
  <c r="G5" i="120"/>
  <c r="H5" i="120"/>
  <c r="I5" i="120"/>
  <c r="J5" i="120"/>
  <c r="K5" i="120"/>
  <c r="L5" i="120"/>
  <c r="M5" i="120"/>
  <c r="N5" i="120"/>
  <c r="O5" i="120"/>
  <c r="P5" i="120"/>
  <c r="Q5" i="120"/>
  <c r="R5" i="120"/>
  <c r="S5" i="120"/>
  <c r="T5" i="120"/>
  <c r="U5" i="120"/>
  <c r="V5" i="120"/>
  <c r="C6" i="120"/>
  <c r="D6" i="120"/>
  <c r="E6" i="120"/>
  <c r="F6" i="120"/>
  <c r="G6" i="120"/>
  <c r="H6" i="120"/>
  <c r="I6" i="120"/>
  <c r="J6" i="120"/>
  <c r="K6" i="120"/>
  <c r="L6" i="120"/>
  <c r="M6" i="120"/>
  <c r="N6" i="120"/>
  <c r="O6" i="120"/>
  <c r="P6" i="120"/>
  <c r="Q6" i="120"/>
  <c r="R6" i="120"/>
  <c r="S6" i="120"/>
  <c r="T6" i="120"/>
  <c r="U6" i="120"/>
  <c r="V6" i="120"/>
  <c r="C7" i="120"/>
  <c r="D7" i="120"/>
  <c r="E7" i="120"/>
  <c r="F7" i="120"/>
  <c r="G7" i="120"/>
  <c r="H7" i="120"/>
  <c r="I7" i="120"/>
  <c r="J7" i="120"/>
  <c r="K7" i="120"/>
  <c r="L7" i="120"/>
  <c r="M7" i="120"/>
  <c r="N7" i="120"/>
  <c r="O7" i="120"/>
  <c r="P7" i="120"/>
  <c r="Q7" i="120"/>
  <c r="R7" i="120"/>
  <c r="S7" i="120"/>
  <c r="T7" i="120"/>
  <c r="U7" i="120"/>
  <c r="V7" i="120"/>
  <c r="C8" i="120"/>
  <c r="D8" i="120"/>
  <c r="E8" i="120"/>
  <c r="F8" i="120"/>
  <c r="G8" i="120"/>
  <c r="H8" i="120"/>
  <c r="I8" i="120"/>
  <c r="J8" i="120"/>
  <c r="K8" i="120"/>
  <c r="L8" i="120"/>
  <c r="M8" i="120"/>
  <c r="N8" i="120"/>
  <c r="O8" i="120"/>
  <c r="P8" i="120"/>
  <c r="Q8" i="120"/>
  <c r="R8" i="120"/>
  <c r="S8" i="120"/>
  <c r="T8" i="120"/>
  <c r="U8" i="120"/>
  <c r="V8" i="120"/>
  <c r="D10" i="120"/>
  <c r="F10" i="120"/>
  <c r="H10" i="120"/>
  <c r="J10" i="120"/>
  <c r="L10" i="120"/>
  <c r="N10" i="120"/>
  <c r="P10" i="120"/>
  <c r="R10" i="120"/>
  <c r="T10" i="120"/>
  <c r="V10" i="120"/>
  <c r="C11" i="120"/>
  <c r="D11" i="120"/>
  <c r="E11" i="120"/>
  <c r="F11" i="120"/>
  <c r="G11" i="120"/>
  <c r="H11" i="120"/>
  <c r="I11" i="120"/>
  <c r="J11" i="120"/>
  <c r="K11" i="120"/>
  <c r="L11" i="120"/>
  <c r="M11" i="120"/>
  <c r="N11" i="120"/>
  <c r="O11" i="120"/>
  <c r="P11" i="120"/>
  <c r="Q11" i="120"/>
  <c r="R11" i="120"/>
  <c r="S11" i="120"/>
  <c r="T11" i="120"/>
  <c r="U11" i="120"/>
  <c r="V11" i="120"/>
  <c r="C12" i="120"/>
  <c r="D12" i="120"/>
  <c r="E12" i="120"/>
  <c r="F12" i="120"/>
  <c r="G12" i="120"/>
  <c r="H12" i="120"/>
  <c r="I12" i="120"/>
  <c r="J12" i="120"/>
  <c r="K12" i="120"/>
  <c r="L12" i="120"/>
  <c r="M12" i="120"/>
  <c r="N12" i="120"/>
  <c r="O12" i="120"/>
  <c r="P12" i="120"/>
  <c r="Q12" i="120"/>
  <c r="R12" i="120"/>
  <c r="S12" i="120"/>
  <c r="T12" i="120"/>
  <c r="U12" i="120"/>
  <c r="V12" i="120"/>
  <c r="C13" i="120"/>
  <c r="D13" i="120"/>
  <c r="E13" i="120"/>
  <c r="F13" i="120"/>
  <c r="G13" i="120"/>
  <c r="H13" i="120"/>
  <c r="I13" i="120"/>
  <c r="J13" i="120"/>
  <c r="K13" i="120"/>
  <c r="L13" i="120"/>
  <c r="M13" i="120"/>
  <c r="N13" i="120"/>
  <c r="O13" i="120"/>
  <c r="P13" i="120"/>
  <c r="Q13" i="120"/>
  <c r="R13" i="120"/>
  <c r="S13" i="120"/>
  <c r="T13" i="120"/>
  <c r="U13" i="120"/>
  <c r="V13" i="120"/>
  <c r="D14" i="120"/>
  <c r="F14" i="120"/>
  <c r="H14" i="120"/>
  <c r="J14" i="120"/>
  <c r="L14" i="120"/>
  <c r="N14" i="120"/>
  <c r="P14" i="120"/>
  <c r="R14" i="120"/>
  <c r="T14" i="120"/>
  <c r="V14" i="120"/>
  <c r="C15" i="120"/>
  <c r="D15" i="120"/>
  <c r="E15" i="120"/>
  <c r="F15" i="120"/>
  <c r="G15" i="120"/>
  <c r="H15" i="120"/>
  <c r="I15" i="120"/>
  <c r="J15" i="120"/>
  <c r="K15" i="120"/>
  <c r="L15" i="120"/>
  <c r="M15" i="120"/>
  <c r="N15" i="120"/>
  <c r="O15" i="120"/>
  <c r="P15" i="120"/>
  <c r="Q15" i="120"/>
  <c r="R15" i="120"/>
  <c r="S15" i="120"/>
  <c r="T15" i="120"/>
  <c r="U15" i="120"/>
  <c r="V15" i="120"/>
  <c r="C19" i="120"/>
  <c r="D19" i="120"/>
  <c r="E19" i="120"/>
  <c r="F19" i="120"/>
  <c r="G19" i="120"/>
  <c r="H19" i="120"/>
  <c r="I19" i="120"/>
  <c r="J19" i="120"/>
  <c r="K19" i="120"/>
  <c r="L19" i="120"/>
  <c r="M19" i="120"/>
  <c r="N19" i="120"/>
  <c r="O19" i="120"/>
  <c r="P19" i="120"/>
  <c r="Q19" i="120"/>
  <c r="R19" i="120"/>
  <c r="S19" i="120"/>
  <c r="T19" i="120"/>
  <c r="U19" i="120"/>
  <c r="V19" i="120"/>
  <c r="C24" i="120"/>
  <c r="E24" i="120"/>
  <c r="G24" i="120"/>
  <c r="I24" i="120"/>
  <c r="K24" i="120"/>
  <c r="M24" i="120"/>
  <c r="O24" i="120"/>
  <c r="Q24" i="120"/>
  <c r="S24" i="120"/>
  <c r="U24" i="120"/>
  <c r="C28" i="120"/>
  <c r="D28" i="120"/>
  <c r="E28" i="120"/>
  <c r="F28" i="120"/>
  <c r="G28" i="120"/>
  <c r="H28" i="120"/>
  <c r="I28" i="120"/>
  <c r="J28" i="120"/>
  <c r="K28" i="120"/>
  <c r="L28" i="120"/>
  <c r="M28" i="120"/>
  <c r="N28" i="120"/>
  <c r="O28" i="120"/>
  <c r="P28" i="120"/>
  <c r="Q28" i="120"/>
  <c r="R28" i="120"/>
  <c r="S28" i="120"/>
  <c r="T28" i="120"/>
  <c r="U28" i="120"/>
  <c r="V28" i="120"/>
  <c r="C29" i="120"/>
  <c r="D29" i="120"/>
  <c r="E29" i="120"/>
  <c r="F29" i="120"/>
  <c r="G29" i="120"/>
  <c r="H29" i="120"/>
  <c r="I29" i="120"/>
  <c r="J29" i="120"/>
  <c r="K29" i="120"/>
  <c r="L29" i="120"/>
  <c r="M29" i="120"/>
  <c r="N29" i="120"/>
  <c r="O29" i="120"/>
  <c r="P29" i="120"/>
  <c r="Q29" i="120"/>
  <c r="R29" i="120"/>
  <c r="S29" i="120"/>
  <c r="T29" i="120"/>
  <c r="U29" i="120"/>
  <c r="V29" i="120"/>
  <c r="C31" i="120"/>
  <c r="D31" i="120"/>
  <c r="E31" i="120"/>
  <c r="F31" i="120"/>
  <c r="G31" i="120"/>
  <c r="H31" i="120"/>
  <c r="I31" i="120"/>
  <c r="J31" i="120"/>
  <c r="K31" i="120"/>
  <c r="L31" i="120"/>
  <c r="M31" i="120"/>
  <c r="N31" i="120"/>
  <c r="O31" i="120"/>
  <c r="P31" i="120"/>
  <c r="Q31" i="120"/>
  <c r="R31" i="120"/>
  <c r="S31" i="120"/>
  <c r="T31" i="120"/>
  <c r="U31" i="120"/>
  <c r="V31" i="120"/>
  <c r="C32" i="120"/>
  <c r="D32" i="120"/>
  <c r="E32" i="120"/>
  <c r="F32" i="120"/>
  <c r="G32" i="120"/>
  <c r="H32" i="120"/>
  <c r="I32" i="120"/>
  <c r="J32" i="120"/>
  <c r="K32" i="120"/>
  <c r="L32" i="120"/>
  <c r="M32" i="120"/>
  <c r="N32" i="120"/>
  <c r="O32" i="120"/>
  <c r="P32" i="120"/>
  <c r="Q32" i="120"/>
  <c r="R32" i="120"/>
  <c r="T32" i="120"/>
  <c r="V32" i="120"/>
  <c r="C34" i="120"/>
  <c r="E34" i="120"/>
  <c r="G34" i="120"/>
  <c r="I34" i="120"/>
  <c r="K34" i="120"/>
  <c r="M34" i="120"/>
  <c r="O34" i="120"/>
  <c r="Q34" i="120"/>
  <c r="S34" i="120"/>
  <c r="U34" i="120"/>
  <c r="C37" i="120"/>
  <c r="D37" i="120"/>
  <c r="E37" i="120"/>
  <c r="F37" i="120"/>
  <c r="G37" i="120"/>
  <c r="H37" i="120"/>
  <c r="I37" i="120"/>
  <c r="J37" i="120"/>
  <c r="K37" i="120"/>
  <c r="L37" i="120"/>
  <c r="M37" i="120"/>
  <c r="N37" i="120"/>
  <c r="O37" i="120"/>
  <c r="P37" i="120"/>
  <c r="Q37" i="120"/>
  <c r="R37" i="120"/>
  <c r="S37" i="120"/>
  <c r="T37" i="120"/>
  <c r="U37" i="120"/>
  <c r="V37" i="120"/>
  <c r="C41" i="120"/>
  <c r="D41" i="120"/>
  <c r="E41" i="120"/>
  <c r="F41" i="120"/>
  <c r="G41" i="120"/>
  <c r="H41" i="120"/>
  <c r="I41" i="120"/>
  <c r="J41" i="120"/>
  <c r="K41" i="120"/>
  <c r="L41" i="120"/>
  <c r="M41" i="120"/>
  <c r="N41" i="120"/>
  <c r="O41" i="120"/>
  <c r="P41" i="120"/>
  <c r="Q41" i="120"/>
  <c r="R41" i="120"/>
  <c r="S41" i="120"/>
  <c r="T41" i="120"/>
  <c r="U41" i="120"/>
  <c r="V41" i="120"/>
  <c r="C42" i="120"/>
  <c r="D42" i="120"/>
  <c r="E42" i="120"/>
  <c r="F42" i="120"/>
  <c r="G42" i="120"/>
  <c r="H42" i="120"/>
  <c r="I42" i="120"/>
  <c r="J42" i="120"/>
  <c r="K42" i="120"/>
  <c r="L42" i="120"/>
  <c r="M42" i="120"/>
  <c r="N42" i="120"/>
  <c r="O42" i="120"/>
  <c r="P42" i="120"/>
  <c r="Q42" i="120"/>
  <c r="R42" i="120"/>
  <c r="S42" i="120"/>
  <c r="T42" i="120"/>
  <c r="U42" i="120"/>
  <c r="V42" i="120"/>
  <c r="C43" i="120"/>
  <c r="D43" i="120"/>
  <c r="E43" i="120"/>
  <c r="F43" i="120"/>
  <c r="G43" i="120"/>
  <c r="H43" i="120"/>
  <c r="I43" i="120"/>
  <c r="J43" i="120"/>
  <c r="K43" i="120"/>
  <c r="L43" i="120"/>
  <c r="M43" i="120"/>
  <c r="N43" i="120"/>
  <c r="O43" i="120"/>
  <c r="P43" i="120"/>
  <c r="Q43" i="120"/>
  <c r="R43" i="120"/>
  <c r="S43" i="120"/>
  <c r="T43" i="120"/>
  <c r="U43" i="120"/>
  <c r="V43" i="120"/>
  <c r="C44" i="120"/>
  <c r="D44" i="120"/>
  <c r="E44" i="120"/>
  <c r="F44" i="120"/>
  <c r="G44" i="120"/>
  <c r="H44" i="120"/>
  <c r="I44" i="120"/>
  <c r="J44" i="120"/>
  <c r="K44" i="120"/>
  <c r="L44" i="120"/>
  <c r="M44" i="120"/>
  <c r="N44" i="120"/>
  <c r="O44" i="120"/>
  <c r="P44" i="120"/>
  <c r="Q44" i="120"/>
  <c r="R44" i="120"/>
  <c r="S44" i="120"/>
  <c r="T44" i="120"/>
  <c r="U44" i="120"/>
  <c r="V44" i="120"/>
  <c r="C45" i="120"/>
  <c r="D45" i="120"/>
  <c r="E45" i="120"/>
  <c r="F45" i="120"/>
  <c r="G45" i="120"/>
  <c r="H45" i="120"/>
  <c r="I45" i="120"/>
  <c r="J45" i="120"/>
  <c r="K45" i="120"/>
  <c r="L45" i="120"/>
  <c r="M45" i="120"/>
  <c r="N45" i="120"/>
  <c r="O45" i="120"/>
  <c r="P45" i="120"/>
  <c r="Q45" i="120"/>
  <c r="R45" i="120"/>
  <c r="S45" i="120"/>
  <c r="T45" i="120"/>
  <c r="U45" i="120"/>
  <c r="V45" i="120"/>
</calcChain>
</file>

<file path=xl/comments1.xml><?xml version="1.0" encoding="utf-8"?>
<comments xmlns="http://schemas.openxmlformats.org/spreadsheetml/2006/main">
  <authors>
    <author>Diego Ginzo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Diego Ginzo:</t>
        </r>
        <r>
          <rPr>
            <sz val="9"/>
            <color indexed="81"/>
            <rFont val="Tahoma"/>
            <family val="2"/>
          </rPr>
          <t xml:space="preserve">
atender este monto que parece elevado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Diego Ginzo:</t>
        </r>
        <r>
          <rPr>
            <sz val="9"/>
            <color indexed="81"/>
            <rFont val="Tahoma"/>
            <family val="2"/>
          </rPr>
          <t xml:space="preserve">
me parece mucho</t>
        </r>
      </text>
    </comment>
  </commentList>
</comments>
</file>

<file path=xl/comments2.xml><?xml version="1.0" encoding="utf-8"?>
<comments xmlns="http://schemas.openxmlformats.org/spreadsheetml/2006/main">
  <authors>
    <author>Carlos Muñoz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Carlos Muñoz:</t>
        </r>
        <r>
          <rPr>
            <sz val="9"/>
            <color indexed="81"/>
            <rFont val="Tahoma"/>
            <family val="2"/>
          </rPr>
          <t xml:space="preserve">
TASA POR MIL MENSUAL
</t>
        </r>
      </text>
    </comment>
  </commentList>
</comments>
</file>

<file path=xl/comments3.xml><?xml version="1.0" encoding="utf-8"?>
<comments xmlns="http://schemas.openxmlformats.org/spreadsheetml/2006/main">
  <authors>
    <author>Carlos Muñoz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Carlos Muñoz:</t>
        </r>
        <r>
          <rPr>
            <sz val="9"/>
            <color indexed="81"/>
            <rFont val="Tahoma"/>
            <family val="2"/>
          </rPr>
          <t xml:space="preserve">
TASA POR MIL POR MES
</t>
        </r>
      </text>
    </comment>
  </commentList>
</comments>
</file>

<file path=xl/sharedStrings.xml><?xml version="1.0" encoding="utf-8"?>
<sst xmlns="http://schemas.openxmlformats.org/spreadsheetml/2006/main" count="1537" uniqueCount="457">
  <si>
    <t>TERRENO</t>
  </si>
  <si>
    <t>Costo Unitario Construcción</t>
  </si>
  <si>
    <t>Costo Total Construcción</t>
  </si>
  <si>
    <t>COSTO TOTAL UNIDAD</t>
  </si>
  <si>
    <t>COSTO TOTAL</t>
  </si>
  <si>
    <t>Margen Bruto (Gs/Unidad)</t>
  </si>
  <si>
    <t>Margen Bruto Total (Gs.)</t>
  </si>
  <si>
    <t>Margen %</t>
  </si>
  <si>
    <t>TOTAL</t>
  </si>
  <si>
    <t>Muro Plataforma</t>
  </si>
  <si>
    <t>Quincho Social</t>
  </si>
  <si>
    <t>Piscina</t>
  </si>
  <si>
    <t>Pórtico</t>
  </si>
  <si>
    <t>Instalación Cloacal</t>
  </si>
  <si>
    <t>Terreno</t>
  </si>
  <si>
    <t>Modelos</t>
  </si>
  <si>
    <t>Costo Unitario</t>
  </si>
  <si>
    <t>Costo Total</t>
  </si>
  <si>
    <t xml:space="preserve">Cantidades </t>
  </si>
  <si>
    <t>CANT</t>
  </si>
  <si>
    <t>Vivienda Modelo 1</t>
  </si>
  <si>
    <t>Vivienda Modelo 2</t>
  </si>
  <si>
    <t>Global</t>
  </si>
  <si>
    <t>U.M.</t>
  </si>
  <si>
    <t>TOTALES</t>
  </si>
  <si>
    <t>Valor del préstamo</t>
  </si>
  <si>
    <t>TNA (30/360)</t>
  </si>
  <si>
    <t>Frecuencia de Pago</t>
  </si>
  <si>
    <t>Mensual</t>
  </si>
  <si>
    <t>Interés equivalente</t>
  </si>
  <si>
    <t>N° de pagos por año</t>
  </si>
  <si>
    <t>N° Total de Cuotas</t>
  </si>
  <si>
    <t>CUOTA</t>
  </si>
  <si>
    <t>MARGEN BRUTO</t>
  </si>
  <si>
    <t>Estacionamientos+Parques infantiles+Jardineria</t>
  </si>
  <si>
    <t>Cancha de futbol y/o Multiuso</t>
  </si>
  <si>
    <t>Instalacion Agua Corriente</t>
  </si>
  <si>
    <t>Gimnasio</t>
  </si>
  <si>
    <t>Costo Unitario Lote</t>
  </si>
  <si>
    <t>Sup. Lote (Promedio por tipologia)</t>
  </si>
  <si>
    <t>Costo por m2 de lote vendible</t>
  </si>
  <si>
    <t>ÁREA / SECTOR</t>
  </si>
  <si>
    <t>SUPERFICIE  (m²)</t>
  </si>
  <si>
    <t>INCIDENCIA DE ÁREAS</t>
  </si>
  <si>
    <t>RESUMEN DE SUPERFICIES DE FINCA MADRE</t>
  </si>
  <si>
    <t>Area Verde-Parques-Areas sociales</t>
  </si>
  <si>
    <t>TOTAL SUPERFICIE FINCA MADRE</t>
  </si>
  <si>
    <t>Dólar:</t>
  </si>
  <si>
    <t>Precio Finca Madre (Gs.)</t>
  </si>
  <si>
    <t>Precio Finca Madre (U$S.)</t>
  </si>
  <si>
    <t>Precio por m2 Finca Madre (U$S./m2)</t>
  </si>
  <si>
    <t>Precio por m2 Finca Madre (Gs./m2)</t>
  </si>
  <si>
    <t>COSTO INDIRECTO DEL DESARROLLADOR</t>
  </si>
  <si>
    <t>Fiscalización</t>
  </si>
  <si>
    <t>Tasacion y Evaluacion de Estudio Economico del Proyecto</t>
  </si>
  <si>
    <t>Ver costo de evaluacion de estudio economico. 5 millones provisorio en base a 10 mil millones de monto del Desarrollo</t>
  </si>
  <si>
    <t>Tasacion de unidad</t>
  </si>
  <si>
    <t>Impuesto a la renta (10% Beneficio)</t>
  </si>
  <si>
    <t>SOBRE EL TERRENO</t>
  </si>
  <si>
    <t>X</t>
  </si>
  <si>
    <t>TIPOLOGIA</t>
  </si>
  <si>
    <t>Zonas No utilizables</t>
  </si>
  <si>
    <t>Sector Veredas</t>
  </si>
  <si>
    <t>Sector Calles</t>
  </si>
  <si>
    <t xml:space="preserve">Muro Perimetral </t>
  </si>
  <si>
    <t>Pavimento calle. Concreto Asfaltico</t>
  </si>
  <si>
    <t>Pavimento calle. Empedrado</t>
  </si>
  <si>
    <t>Pavimento calle. Hormigon</t>
  </si>
  <si>
    <t>Cordon de Hormigon</t>
  </si>
  <si>
    <t>Instalación eléctrica. Extencion de linea MT y/o BT. Trasformadores</t>
  </si>
  <si>
    <t>Pavimento calle. Paver</t>
  </si>
  <si>
    <t>Limpieza inicial y desmonte de arboles</t>
  </si>
  <si>
    <t>Movimento de Suelo (Excavacion - Terraplen)</t>
  </si>
  <si>
    <t>Canales y Drenes</t>
  </si>
  <si>
    <t>% SOBRE EL COSTO DIRECTO</t>
  </si>
  <si>
    <t>% SOBRE LA VENTA</t>
  </si>
  <si>
    <t>OBSERVACIONES</t>
  </si>
  <si>
    <t>Beneficio Bruto Teorico Desarrollador</t>
  </si>
  <si>
    <t>NRO</t>
  </si>
  <si>
    <t>Veredas con piso o similar</t>
  </si>
  <si>
    <t>2D</t>
  </si>
  <si>
    <t>Instalacion Contra incendios</t>
  </si>
  <si>
    <t>Camaras y sistemas de seguridad</t>
  </si>
  <si>
    <t>Superficie de construcción (m2)</t>
  </si>
  <si>
    <t xml:space="preserve">COSTO TOTAL DIRECTO  </t>
  </si>
  <si>
    <t>COSTO UNITARIO DIRECTO POR TIPOLOGIA</t>
  </si>
  <si>
    <t>Costo Unitario Infraestructura</t>
  </si>
  <si>
    <t>Costo Total Infraestructura</t>
  </si>
  <si>
    <t>% SOBRE COSTO</t>
  </si>
  <si>
    <t>GUARANIES</t>
  </si>
  <si>
    <t>DOLARES</t>
  </si>
  <si>
    <t>MARGEN Gs.</t>
  </si>
  <si>
    <t>PROMEDIO Gs.</t>
  </si>
  <si>
    <t>%</t>
  </si>
  <si>
    <t>INFRAESTRUCTURA Y SERVICIOS</t>
  </si>
  <si>
    <t>Infraestructura y Servicios</t>
  </si>
  <si>
    <t>Construcción Viviendas</t>
  </si>
  <si>
    <t>%  SOBRE COSTO DIRECTO</t>
  </si>
  <si>
    <t>%  SOBRE VENTA</t>
  </si>
  <si>
    <t>MONTO FIJO</t>
  </si>
  <si>
    <t>SOBRE EL COSTO DE CONSTRUCCION</t>
  </si>
  <si>
    <t>Impuesto Municipal a la Construcción (Aprob. planos)</t>
  </si>
  <si>
    <t>Impuesto Municipal al Fraccionamiento</t>
  </si>
  <si>
    <t>% TEORICO</t>
  </si>
  <si>
    <t>% ADOPTADO</t>
  </si>
  <si>
    <t>GASTOS FINANCIEROS</t>
  </si>
  <si>
    <t>Costo Total GIyA</t>
  </si>
  <si>
    <t>Costos Financieros</t>
  </si>
  <si>
    <t>Costos Indirectos y  Administrativos</t>
  </si>
  <si>
    <t>Cuenta</t>
  </si>
  <si>
    <t>CONTROL</t>
  </si>
  <si>
    <t>CRONOGRAMA DE GASTOS INDIRECTOS</t>
  </si>
  <si>
    <t>DESCRIPCION</t>
  </si>
  <si>
    <t>CANT BAÑOS</t>
  </si>
  <si>
    <t>COEFICIENTE</t>
  </si>
  <si>
    <t>Nombre del Proyecto:</t>
  </si>
  <si>
    <t>Desarrollador:</t>
  </si>
  <si>
    <t>Zona:</t>
  </si>
  <si>
    <t>Municipio:</t>
  </si>
  <si>
    <t>Superficie del terreno:</t>
  </si>
  <si>
    <t>SUPERFICIE A CONSTRUIR (M2)</t>
  </si>
  <si>
    <t>Superficie a edificar:</t>
  </si>
  <si>
    <t>Numero de Unidades Habitacionales:</t>
  </si>
  <si>
    <t>Imprevistos</t>
  </si>
  <si>
    <t>Salon social</t>
  </si>
  <si>
    <t xml:space="preserve">CONSTRUCCION  VIVIENDAS </t>
  </si>
  <si>
    <t>DATOS DEL PRESTAMO</t>
  </si>
  <si>
    <t xml:space="preserve">ESCRIBANIA </t>
  </si>
  <si>
    <t>COMPRA-VENTA</t>
  </si>
  <si>
    <t>COSTO ESCRITURA (CONTRUCCION/REFACCION) (*)</t>
  </si>
  <si>
    <t xml:space="preserve">(*) Costo fijo en el caso de que no exista compra - venta </t>
  </si>
  <si>
    <t>PLAZO EN AÑOS</t>
  </si>
  <si>
    <t>FIDEICOMISO</t>
  </si>
  <si>
    <t>TASA PRESTAMO</t>
  </si>
  <si>
    <t xml:space="preserve">COMISION ADMINISTRATIVA </t>
  </si>
  <si>
    <t xml:space="preserve">IVA </t>
  </si>
  <si>
    <t xml:space="preserve">TOTAL IVA INCLUIDO </t>
  </si>
  <si>
    <t>PRECIO DE VENTA</t>
  </si>
  <si>
    <t>CUOTA SIN IVA</t>
  </si>
  <si>
    <t>PRIMA SEGURO DE VIDA MENSUAL</t>
  </si>
  <si>
    <t>Valor Area construida (Tasacion)</t>
  </si>
  <si>
    <t>AÑOS</t>
  </si>
  <si>
    <t>COEF TASACION AREA CONSTRUIDA:</t>
  </si>
  <si>
    <t>SEGUROS</t>
  </si>
  <si>
    <t>VALOR ADOPTADO A FINANCIAR</t>
  </si>
  <si>
    <t>CUOTA CON IVA</t>
  </si>
  <si>
    <t>PRIMA INCENDIO mensual x 12 cuotas (**)</t>
  </si>
  <si>
    <t xml:space="preserve">(**) Esta poliza tiene una vigencia de 5 años </t>
  </si>
  <si>
    <t>TABLA CLIENTE</t>
  </si>
  <si>
    <t>TABLA TASAS</t>
  </si>
  <si>
    <t>Casos de compraventa + fideicomiso de garantía.</t>
  </si>
  <si>
    <t>Hasta Gs. 250.000.000</t>
  </si>
  <si>
    <t>De Gs. 250.000.001 hasta Gs. 400.000.000</t>
  </si>
  <si>
    <t xml:space="preserve">De Gs. 400.000.001 hasta Gs. 500.000.000  </t>
  </si>
  <si>
    <t xml:space="preserve">De Gs. 500.000.001 hasta Gs. 600.000.000  </t>
  </si>
  <si>
    <t xml:space="preserve">De Gs. 600.000.001 hasta Gs. 800.000.000  </t>
  </si>
  <si>
    <t>Superiores a Gs. 800.000.001</t>
  </si>
  <si>
    <t>Costo</t>
  </si>
  <si>
    <t>Gs. 2.500.000 (IVA Y TODO INCLUIDO</t>
  </si>
  <si>
    <t>Casos de fideicomiso de garantía.</t>
  </si>
  <si>
    <t>Gs. 3.600.000 (IVA Y TODO INCLUIDO</t>
  </si>
  <si>
    <t>Jardineria</t>
  </si>
  <si>
    <r>
      <t xml:space="preserve">CAPITAL A FINANCIAR  </t>
    </r>
    <r>
      <rPr>
        <b/>
        <u/>
        <sz val="10"/>
        <color theme="0"/>
        <rFont val="Calibri"/>
        <family val="2"/>
        <scheme val="minor"/>
      </rPr>
      <t>CON GASTOS</t>
    </r>
    <r>
      <rPr>
        <b/>
        <sz val="10"/>
        <color theme="0"/>
        <rFont val="Calibri"/>
        <family val="2"/>
        <scheme val="minor"/>
      </rPr>
      <t xml:space="preserve"> (Escrib + Fiduc + G. Adm)</t>
    </r>
  </si>
  <si>
    <t>0,65% por año sobre el monto asegurado</t>
  </si>
  <si>
    <t>ADICIONAL</t>
  </si>
  <si>
    <t>SUPERFICIE CONST (m2)</t>
  </si>
  <si>
    <t>SUPERFICIE LOTE (m2)</t>
  </si>
  <si>
    <t xml:space="preserve"> COSTOS TOTALES SIN EQUIPAMIENTO</t>
  </si>
  <si>
    <t>VIVIENDAS EN CONDOMINIO</t>
  </si>
  <si>
    <t>VIVIENDAS EN LOTEAMIENTO</t>
  </si>
  <si>
    <t>Tipo de Unidades Habitacionales:</t>
  </si>
  <si>
    <t>Superficie total de lotes para Viviendas</t>
  </si>
  <si>
    <t>MURALLA DIVISORIA</t>
  </si>
  <si>
    <t>INCLUYE</t>
  </si>
  <si>
    <t>NO APLICA</t>
  </si>
  <si>
    <t>LISTA</t>
  </si>
  <si>
    <t>IVA INDIRECTOS</t>
  </si>
  <si>
    <t>º</t>
  </si>
  <si>
    <t>CUOTAS SIN SEGUROS</t>
  </si>
  <si>
    <t>VALOR FINAL DE LA CUOTA  CON SEGURO DE VIDA</t>
  </si>
  <si>
    <t>VALOR FINAL DE LA CUOTA  CON SEGURO DE VIDA Y SEGURO CONTRA INCENDIOS</t>
  </si>
  <si>
    <t>COEF CASH FLOW</t>
  </si>
  <si>
    <t>IVA INDIRECTOS CASH FLOW</t>
  </si>
  <si>
    <t>Margen Bruto Teorico</t>
  </si>
  <si>
    <t>DESCRIPCIÓN INFRAESTRUCTURA, AREAS COMUNES Y SERVICIOS</t>
  </si>
  <si>
    <t>dif</t>
  </si>
  <si>
    <t>Superficie de lotes vendibles:</t>
  </si>
  <si>
    <t>CANT DE DORMITORIOS</t>
  </si>
  <si>
    <t>SUPERFICIE TOTAL LOTES (m2)</t>
  </si>
  <si>
    <t>SUPERFICIE TOTAL CONST (m2)</t>
  </si>
  <si>
    <t>C- TERRENO</t>
  </si>
  <si>
    <t>DEBE COINCIDIR CON EL PROYECTO DE LOTEAMIENTO</t>
  </si>
  <si>
    <t>Precio por m2 Lotes Vendibles (Gs./m2)</t>
  </si>
  <si>
    <t>Precio por m2 Lotes Vendibles (U$S./m2)</t>
  </si>
  <si>
    <t>MODELO</t>
  </si>
  <si>
    <t>TIPOLOGIA UH</t>
  </si>
  <si>
    <t xml:space="preserve">CHALET </t>
  </si>
  <si>
    <t xml:space="preserve">MONTO DE CUOTAS PAGADAS </t>
  </si>
  <si>
    <t>TIEMPO DE FINANCIACION. MESES (*)</t>
  </si>
  <si>
    <t>CUOTAS</t>
  </si>
  <si>
    <t>PLAZO:</t>
  </si>
  <si>
    <t>TOTAL GASTOS</t>
  </si>
  <si>
    <t>T1</t>
  </si>
  <si>
    <t>T2</t>
  </si>
  <si>
    <t>(*) Estos precios vienen de las planillas de computo metrico y presupuesto por cada tipologia , que deben ser adjuntados al Estudio de Factibilidad Económica, conjuntamente con los planos del anteproyecto</t>
  </si>
  <si>
    <t>SUPERFICIE CONSTRUCCION (M2)</t>
  </si>
  <si>
    <t>(**)  El precio total debe incluir los costos totales de construccion por cada Unidad habitacional (Costo directo de materiales y mano de obra, costos indirectos de obra)</t>
  </si>
  <si>
    <t>2- RESUMEN INFRAESTRUCTURA, AREAS COMUNES  Y SERVICIOS (*)</t>
  </si>
  <si>
    <t>(*) DETALLAR EN ANEXO DE COMPUTO METRICO Y PRESUPUESTO, ITEM POR ITEM, ESTE RESUMEN DE INFRAESTRUCTURA</t>
  </si>
  <si>
    <t>(*) NO INCLUYE LOS COSTOS INDIRECTOS DE OBRA NI BENEFICIOS DEL CONSTRUCTOR,  QUE DEBEN ESTAR CONTEMPLADOS EN LA PLANILLA DE COMPUTO METRICO Y PRESUPUESTO DE CADA TIPOLOGIA.</t>
  </si>
  <si>
    <t>4- COSTOS DE TRASFERENCIA, COMISION ADMINISTRATIVA BANCARIA Y GARANTIA FIDUCIARIA.</t>
  </si>
  <si>
    <t>6- CUADRO RESUMEN     -</t>
  </si>
  <si>
    <t>PRECIO DE CONSTRUCCION (GUARANIES) (*) (**)</t>
  </si>
  <si>
    <t>PRECIO POR M2   (GS./M2)</t>
  </si>
  <si>
    <t>PRECIO GLOBAL     (GUARANIES)</t>
  </si>
  <si>
    <t>COSTO TOTAL (GUARANIES)</t>
  </si>
  <si>
    <t xml:space="preserve">            SUB TOTAL INFRAESTRUCTURA (GS)</t>
  </si>
  <si>
    <t xml:space="preserve">            COSTO DE INFRAESTRUCTURA POR M2 DE LOTES VENDIBLES (Gs./m2 )</t>
  </si>
  <si>
    <t xml:space="preserve">MONTOS </t>
  </si>
  <si>
    <t xml:space="preserve">Precio de Venta  Calculado Guaranies </t>
  </si>
  <si>
    <t xml:space="preserve">Precio de Venta  Adoptado Guaranies </t>
  </si>
  <si>
    <t xml:space="preserve">Venta Total Guaranies </t>
  </si>
  <si>
    <t xml:space="preserve">VENTAS </t>
  </si>
  <si>
    <t>DIFERENCIA:</t>
  </si>
  <si>
    <t>B- TIPOLOGIAS</t>
  </si>
  <si>
    <t>D- RESUMEN DE MODELOS DE UNIDADES HABITACIONALES</t>
  </si>
  <si>
    <t>MODELO UH</t>
  </si>
  <si>
    <t>CALCULADO</t>
  </si>
  <si>
    <t>ADOPTADO</t>
  </si>
  <si>
    <t>Notarios y Registros ( transferencia Finca Madre al Fideicomiso)</t>
  </si>
  <si>
    <t>GARANTIA</t>
  </si>
  <si>
    <t xml:space="preserve">Póliza de Seguros. 1- Fiel cumplimiento de contrato. </t>
  </si>
  <si>
    <t xml:space="preserve">Póliza de Seguros. 2-Garantia de 100% del Anticipo.  </t>
  </si>
  <si>
    <t>Comision Administrativa Prestamo IFI:</t>
  </si>
  <si>
    <t>% SOBRE VENTA SIN TRANSFERENCIA</t>
  </si>
  <si>
    <t>% SOBRE VENTA CON TRNSFERENCIA</t>
  </si>
  <si>
    <t>Gastos de trasferencia y garantia</t>
  </si>
  <si>
    <t>6.2- Distribución  sobre los Montos Totales  - Con gastos de trasferencia</t>
  </si>
  <si>
    <t>6.1- Distribución  sobre los Montos Totales  - Sin gastos de trasferencia</t>
  </si>
  <si>
    <t>Precio Total a financiar. Guaranies</t>
  </si>
  <si>
    <t>Venta Total  con costos de trasferencia y Garantia Fiduciaria/Hipotecaria. Guaranies</t>
  </si>
  <si>
    <t>Gastos de Comision Administrativa, Trasferencia y Garantia Fiduciaria /Hipotecaria. Guaranies</t>
  </si>
  <si>
    <t>RESUMEN DE COSTOS PROMEDIO - GUARANIES</t>
  </si>
  <si>
    <t>3- INDIRECTOS DEL DESARROLLO -COSTOS ADMINISTRATIVOS (*)</t>
  </si>
  <si>
    <t xml:space="preserve">3.1- BENEFICIO TEORICO </t>
  </si>
  <si>
    <t>Escribanía - Protocolización p/inscripción del Fideicomiso Etapa de Construccion. Fiduciario</t>
  </si>
  <si>
    <t>Fideicomiso de Administracion y Garantia. Etapa de Construccion.</t>
  </si>
  <si>
    <t xml:space="preserve">COSTO DIRECTO TOTAL </t>
  </si>
  <si>
    <t>5- COSTOS FINANCIEROS. CREDITO AFD - PROGRAMA CHE ROGA PORÃ</t>
  </si>
  <si>
    <t>(*) CORRESPONDE AL NUMERO DE MESES ENTRE EL DESEMBOLSO DE LOS PRESTAMOS, EL PRERIODO DE CONSTRUCCION Y LA ENTREGA FINAL DE LAS UH A LOS COMPRADORES.</t>
  </si>
  <si>
    <t>Licencia Ambiental (Mades)- Proyecto Arquitectonico e Ingenieria - Agrimensura y loteamiento.</t>
  </si>
  <si>
    <t>UNIDADES HABITACIONALES</t>
  </si>
  <si>
    <t>% IVA INTERES</t>
  </si>
  <si>
    <t>IVA INTERES</t>
  </si>
  <si>
    <t>VALOR FINAL DE LA CUOTA  CON SEGURO DE VIDA CALCULADO</t>
  </si>
  <si>
    <t>VALOR FINAL DE LA CUOTA  CON SEGURO DE VIDA - ADOPTADO</t>
  </si>
  <si>
    <t>% IVA SOBRE INTERES</t>
  </si>
  <si>
    <t>Plazo Credito - Años</t>
  </si>
  <si>
    <t>Costo Total GF</t>
  </si>
  <si>
    <t>A- DATOS DEL PROYECTO - ESTUDIO DE FACTIBILIDAD ECONOMICA PARA DESARROLLOS INMOBILIARIOS - PROGRAMA CHE RÓGA PORÃ</t>
  </si>
  <si>
    <t>DESARROLLADOR</t>
  </si>
  <si>
    <t>FIDUCIARIO</t>
  </si>
  <si>
    <t>ENCARGADO DEL PAGO</t>
  </si>
  <si>
    <t>GASTOS INDIRECTOS Y ADM A CARGO DE DESARROLLADOR</t>
  </si>
  <si>
    <t>GASTOS INDIRECTOS Y ADM A CARGO DE FIDUCIARIO</t>
  </si>
  <si>
    <t>INFRAESTRUCTURA</t>
  </si>
  <si>
    <t>VIVIENDAS</t>
  </si>
  <si>
    <t>% S/ TOTAL VENTA</t>
  </si>
  <si>
    <t>COSTO FINANCIERO</t>
  </si>
  <si>
    <t>TOTAL C/ GARANTIA</t>
  </si>
  <si>
    <t>COSTO INDIRECTO DESARROLLADOR</t>
  </si>
  <si>
    <t>COSTO INDIRECTO FIDUCIARIO</t>
  </si>
  <si>
    <t>RESUMEN DE MONTOS TOTALES Y % DE MONTOS QUE DEBE MANEJAR EL DESARROLLADOR (DESEMBOLSOS PARCIALES POR ETAPAS)</t>
  </si>
  <si>
    <t>MARGEN TEORICO</t>
  </si>
  <si>
    <t>TOTAL C/ MARGEN</t>
  </si>
  <si>
    <t>TOTAL SIN COSTOS DE  GARANTIAS</t>
  </si>
  <si>
    <t>% DESEMBOLSO</t>
  </si>
  <si>
    <t>% DESEMBOLSO ACUMULADO</t>
  </si>
  <si>
    <t>DESEMBOLSADO</t>
  </si>
  <si>
    <t>ACUMULADO DESEMBOLSO</t>
  </si>
  <si>
    <t>% AVANCE EXIGIBLE</t>
  </si>
  <si>
    <t>DIFERENCIA</t>
  </si>
  <si>
    <t>TOTAL GASTADO</t>
  </si>
  <si>
    <t>COEF INDIRECTO</t>
  </si>
  <si>
    <t>ACUMULADO GASTO</t>
  </si>
  <si>
    <t>% AVANCE ACUMULADO EXIGIBLE</t>
  </si>
  <si>
    <t>RESUMEN DE MONTOS TOTALES Y % DE MONTOS QUE DEBE MANEJAR EL FIDUCIARIO (DESEMBOLSOS  MENSUALES Y FINALES)</t>
  </si>
  <si>
    <t>%  TOTAL SOBRE VENTA</t>
  </si>
  <si>
    <t>%  TOTAL  SOBRE DESEMBOLSO</t>
  </si>
  <si>
    <t>Gastos asociados a la vivienda</t>
  </si>
  <si>
    <t>Terreno:</t>
  </si>
  <si>
    <t>Construccion:</t>
  </si>
  <si>
    <t>Infraestructura:</t>
  </si>
  <si>
    <t>Proyecto:</t>
  </si>
  <si>
    <t>Impuestos varios</t>
  </si>
  <si>
    <t>Garantia individual:</t>
  </si>
  <si>
    <t>Fiscalizacion:</t>
  </si>
  <si>
    <t>Tasacion inicial Finca madre:</t>
  </si>
  <si>
    <t>Tasacion Obra terminada:</t>
  </si>
  <si>
    <t>Otros (ej: publicidad):</t>
  </si>
  <si>
    <t>Gastos Administrativos del prestamo</t>
  </si>
  <si>
    <t>Porcentaje:</t>
  </si>
  <si>
    <t>Seguro de vida del prestamo</t>
  </si>
  <si>
    <t>Subtotal:</t>
  </si>
  <si>
    <t>Gastos asociados al modelo financiero</t>
  </si>
  <si>
    <t>Seguro Anticipo/Fiel cumplimiento:</t>
  </si>
  <si>
    <t>Fiducia de Administracion:</t>
  </si>
  <si>
    <t>Notarios y registros:</t>
  </si>
  <si>
    <t>Cuotas del periodo constructivo:</t>
  </si>
  <si>
    <t>Monto total</t>
  </si>
  <si>
    <t>Monto</t>
  </si>
  <si>
    <t>PARTICIPACION SOBRE EL TOTAL</t>
  </si>
  <si>
    <t>A DESEMBOLSAR  DESARROLLADOR</t>
  </si>
  <si>
    <t>A PAGAR POR FIDEICOMISO PERIODO DE CONSTRUCCION</t>
  </si>
  <si>
    <t>A PAGAR POR FIDEICOMISO AL FINAL (TRASFERENCIA Y GARANTIA)</t>
  </si>
  <si>
    <t>BANCO</t>
  </si>
  <si>
    <t>% GARANTIA S/TOTAL DESEMBOLSO</t>
  </si>
  <si>
    <t>% S/ TOTAL DESEMBOLSO</t>
  </si>
  <si>
    <t>Montos</t>
  </si>
  <si>
    <t>% s/ total</t>
  </si>
  <si>
    <t>Codigo Color</t>
  </si>
  <si>
    <t>Resumen Codigo Color</t>
  </si>
  <si>
    <t xml:space="preserve">0,65% por año sobre el monto asegurado </t>
  </si>
  <si>
    <t>Comision de venta</t>
  </si>
  <si>
    <t>Publicidad</t>
  </si>
  <si>
    <t>TIPOLOGÍA</t>
  </si>
  <si>
    <t xml:space="preserve">I.- DISTRIBUCION DE COSTOS POR UNIDAD HABITACIONAL </t>
  </si>
  <si>
    <t>II.- INGRESOS Y EGRESOS GLOBALES DE LA CUENTA FIDUCIARIA</t>
  </si>
  <si>
    <t>ENTRADAS PARA PARA VALORIZACIÓN DE PROYECTO</t>
  </si>
  <si>
    <t>ENTRADAS PARA PARA CALCULO DE CUOTA</t>
  </si>
  <si>
    <t>CANTIDAD DE UNIDADES</t>
  </si>
  <si>
    <t>N° PAGOS</t>
  </si>
  <si>
    <t>INGRESO POR VENTAS</t>
  </si>
  <si>
    <t>MESES PERIODO CONSTRUCTIVO</t>
  </si>
  <si>
    <t>SEGURO DE VIDA PRÉSTAMO %</t>
  </si>
  <si>
    <t>PAGOS AL DESARROLLADOR</t>
  </si>
  <si>
    <t>SUPERFICIO TERRENO</t>
  </si>
  <si>
    <t>TASA INTERES %</t>
  </si>
  <si>
    <t>OTROS PAGOS</t>
  </si>
  <si>
    <t>SUPERFICIE CONSTRUIDA</t>
  </si>
  <si>
    <t>IVA %</t>
  </si>
  <si>
    <t>COSTO  M2 CONSTRUIDO</t>
  </si>
  <si>
    <t>CUOTA CAPITAL + INTERESES</t>
  </si>
  <si>
    <t>VERIFICACIÓN</t>
  </si>
  <si>
    <t>N° PERIODOS ANUALES</t>
  </si>
  <si>
    <t>Costo m2 - Terreno</t>
  </si>
  <si>
    <t>CUOTA K+I /SEGURO VIDA /IVA</t>
  </si>
  <si>
    <t>Costo MAX ReferenciaL m2 de Construcción</t>
  </si>
  <si>
    <t>CASAS</t>
  </si>
  <si>
    <t>III.- PAGOS AL DESARROLLADOR</t>
  </si>
  <si>
    <t>DEPARTAMENTOS</t>
  </si>
  <si>
    <t>1°</t>
  </si>
  <si>
    <t xml:space="preserve">ADELANTO </t>
  </si>
  <si>
    <t>I.I.- DETALLE DE COSTOS DIRECTOS E INDIRECTOS</t>
  </si>
  <si>
    <t>2°</t>
  </si>
  <si>
    <t>AVANCE # 1</t>
  </si>
  <si>
    <t>3°</t>
  </si>
  <si>
    <t>AVANCE # 2</t>
  </si>
  <si>
    <t>A-COSTOS ASOCIADOS A LA VIVIENDA</t>
  </si>
  <si>
    <t>% S/ COSTO DIRECTO</t>
  </si>
  <si>
    <t>% S/ PRESTAMO</t>
  </si>
  <si>
    <t>4°</t>
  </si>
  <si>
    <t>AVANCE # 3</t>
  </si>
  <si>
    <t>COSTO DIRECTO</t>
  </si>
  <si>
    <t>COSTO DE CONSTRUCCIÓN</t>
  </si>
  <si>
    <t>5°</t>
  </si>
  <si>
    <t>OBRA TERMINADA</t>
  </si>
  <si>
    <t>COSTO TERRENO</t>
  </si>
  <si>
    <t>RETENCION</t>
  </si>
  <si>
    <t>COSTO DE LA INFRAESTRUCTURA</t>
  </si>
  <si>
    <t>COSTO INDIRECTO</t>
  </si>
  <si>
    <t>COSTO DEL PROYECTO</t>
  </si>
  <si>
    <t>FISCALIZACIONES</t>
  </si>
  <si>
    <t>IMPUESTOS VARIOS (IMPUESTO A LA CONSTRUCCIÓN)</t>
  </si>
  <si>
    <t>TASACION INICIAL FINCA MADRE</t>
  </si>
  <si>
    <t xml:space="preserve">(COSTO ÚNICO) </t>
  </si>
  <si>
    <t>BENEFICIO DEL DESARROLLADOR SOBRE TERRENO+CONSTRUCCIÓN+INFRAESTRUCTURA</t>
  </si>
  <si>
    <t>IV.- CUOTA MÁXIMA POR RANGO SALARIAL</t>
  </si>
  <si>
    <t>TASACION OBRA TERMINADA</t>
  </si>
  <si>
    <t>MONTO SALARIO MINIMO</t>
  </si>
  <si>
    <t>MAX.RELACIÓN CUOTA-INGRESO (40%)</t>
  </si>
  <si>
    <t>POR FINANCIAR</t>
  </si>
  <si>
    <t>COSTO GARANTIA INDIVIDUAL</t>
  </si>
  <si>
    <t>GASTOS ADMINISTRATIVOS DEL PRÉSTAMO EN LA IFI</t>
  </si>
  <si>
    <t>OTROS COSTOS (EJ: GASTOS DE PUBLICIDAD)</t>
  </si>
  <si>
    <t>B-COSTOS ASOCIADOS AL MODELO FINANCIERO</t>
  </si>
  <si>
    <t>COSTOS FIDUCIA DE ADMINISTRACIÓN (CCC MADRE)</t>
  </si>
  <si>
    <t>COSTOS DE SEGUROS (ANTICIPO / FIEL CUMPLIMIENTO SIMILARES)</t>
  </si>
  <si>
    <t>NOTARIOS Y REGISTROS</t>
  </si>
  <si>
    <t xml:space="preserve">CUOTAS DEL PERIODO CONSTRUCTIVO </t>
  </si>
  <si>
    <t>CALCULO SEGUROS</t>
  </si>
  <si>
    <t>A+B</t>
  </si>
  <si>
    <t xml:space="preserve">SUB-TOTAL </t>
  </si>
  <si>
    <t>FECHA DE OPERACIÓN</t>
  </si>
  <si>
    <t>C-COSTOS SEGURO INCENDIOS (Por lo general por fuera del préstamo)</t>
  </si>
  <si>
    <t>SEGURO DE INCENDIOS (1° AÑO)</t>
  </si>
  <si>
    <t>A+B+C</t>
  </si>
  <si>
    <t>TOTAL CAPITAL PRESTAMO</t>
  </si>
  <si>
    <t>CALCULOS AUXILIARES</t>
  </si>
  <si>
    <t>PROFORMA DE CUOTAS DEL PRESTAMO</t>
  </si>
  <si>
    <t xml:space="preserve">EGRESOS DETALLADOS </t>
  </si>
  <si>
    <t xml:space="preserve">Número </t>
  </si>
  <si>
    <t>Cuota Mensual</t>
  </si>
  <si>
    <t>Interés</t>
  </si>
  <si>
    <t xml:space="preserve">Amortizacion </t>
  </si>
  <si>
    <t>Saldo Insoluto</t>
  </si>
  <si>
    <t>Fecha Vto.</t>
  </si>
  <si>
    <t>Iva</t>
  </si>
  <si>
    <t>Seguro</t>
  </si>
  <si>
    <t>Total Cuota</t>
  </si>
  <si>
    <t>CONCEPTO</t>
  </si>
  <si>
    <t>COSTO INDIVIDUAL</t>
  </si>
  <si>
    <t>COSTO TOTAL UNIDADES</t>
  </si>
  <si>
    <t>TOTAL TIPO PAGO</t>
  </si>
  <si>
    <t>TOTAL EGRESOS</t>
  </si>
  <si>
    <t>COSTO PROYECTO</t>
  </si>
  <si>
    <t>IMPUESTO A LA CONSTRUCCION</t>
  </si>
  <si>
    <t>TASACION INICIAL</t>
  </si>
  <si>
    <t>BENEFICIO</t>
  </si>
  <si>
    <t>OTROS COSTOS (EJ: GASTOS PUBLICIDAD)</t>
  </si>
  <si>
    <t>PAGOS AL FISCALIZADOR</t>
  </si>
  <si>
    <t>PAGOS A ESCRIBANÍA</t>
  </si>
  <si>
    <t>FIDUCIA DE ADMINISTRACION</t>
  </si>
  <si>
    <t>FIDUCIA DE GARANTÍA</t>
  </si>
  <si>
    <t>PAGOS A LA IFI</t>
  </si>
  <si>
    <t>GASTO ADMINISTRATIVO</t>
  </si>
  <si>
    <t>PAGO CUOTAS P.CONSTRUCTIVO</t>
  </si>
  <si>
    <t>SEGURO DE INCENDIOS AÑO #1</t>
  </si>
  <si>
    <t>PAGOS A LA ASEGURADORA</t>
  </si>
  <si>
    <t>COSTO PÓLIZAS</t>
  </si>
  <si>
    <t>PAGOS AL FIDUCIARIO</t>
  </si>
  <si>
    <t>COSTO FIDUCIA.ADMINISTRACION</t>
  </si>
  <si>
    <t>COSTO FIDUCIA INDIVIDUAL GTIA.</t>
  </si>
  <si>
    <t>% Beneficio del desarrollador (relacionado al costo solo del terreno + construccion + infraestructura)</t>
  </si>
  <si>
    <t>Beneficio del desarrollador y % d Beneficio sobre la venta</t>
  </si>
  <si>
    <t>Cantidad de unidades:</t>
  </si>
  <si>
    <t>Costo por m2 de construccion:</t>
  </si>
  <si>
    <t>Superficie construida (m2):</t>
  </si>
  <si>
    <t>T3</t>
  </si>
  <si>
    <t>T4</t>
  </si>
  <si>
    <t>Vivienda Modelo 3</t>
  </si>
  <si>
    <t>Vivienda Modelo 4</t>
  </si>
  <si>
    <r>
      <t xml:space="preserve">SEGURO DE VIDA PRÉSTAMO 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/ </t>
    </r>
    <r>
      <rPr>
        <b/>
        <vertAlign val="subscript"/>
        <sz val="8"/>
        <rFont val="Arial"/>
        <family val="2"/>
      </rPr>
      <t xml:space="preserve">00 </t>
    </r>
    <r>
      <rPr>
        <b/>
        <sz val="8"/>
        <rFont val="Arial"/>
        <family val="2"/>
      </rPr>
      <t>POR MES</t>
    </r>
  </si>
  <si>
    <t>Tasa por mil mensual:</t>
  </si>
  <si>
    <t xml:space="preserve"> FIDUCIA O HIPOTECA ADOPTADO</t>
  </si>
  <si>
    <t xml:space="preserve"> FIDUCIA O HIPOTECA CALCULADO</t>
  </si>
  <si>
    <t>SEGURO DE VIDA ( 0/00 ) por mes:</t>
  </si>
  <si>
    <t>DESARROLLADOR A</t>
  </si>
  <si>
    <t>MUNICIPIO A</t>
  </si>
  <si>
    <t xml:space="preserve">PROYECTO A </t>
  </si>
  <si>
    <t>BARRIO A</t>
  </si>
  <si>
    <t>Vivienda Modelo 5</t>
  </si>
  <si>
    <t>Vivienda Modelo 6</t>
  </si>
  <si>
    <t>Vivienda Modelo 7</t>
  </si>
  <si>
    <t>Vivienda Modelo 8</t>
  </si>
  <si>
    <t>1D</t>
  </si>
  <si>
    <t>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</si>
</sst>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 * #,##0_ ;_ * \-#,##0_ ;_ * &quot;-&quot;_ ;_ @_ "/>
    <numFmt numFmtId="166" formatCode="_ * #,##0.00_ ;_ * \-#,##0.00_ ;_ * &quot;-&quot;??_ ;_ @_ "/>
    <numFmt numFmtId="167" formatCode="00.00\ &quot;m²&quot;"/>
    <numFmt numFmtId="168" formatCode="#,##0_ ;[Red]\-#,##0\ "/>
    <numFmt numFmtId="169" formatCode="0.0%"/>
    <numFmt numFmtId="170" formatCode="0\ &quot;und&quot;"/>
    <numFmt numFmtId="171" formatCode="&quot;Mes&quot;\ 0"/>
    <numFmt numFmtId="172" formatCode="_ &quot;$&quot;\ * #,##0.00_ ;_ &quot;$&quot;\ * \-#,##0.00_ ;_ &quot;$&quot;\ * &quot;-&quot;??_ ;_ @_ "/>
    <numFmt numFmtId="173" formatCode="#,##0.00_ ;[Red]\-#,##0.00\ "/>
    <numFmt numFmtId="174" formatCode="0.00000%"/>
    <numFmt numFmtId="175" formatCode="_-* #,##0.00_-;\-* #,##0.00_-;_-* &quot;-&quot;_-;_-@_-"/>
    <numFmt numFmtId="176" formatCode="0.000%"/>
    <numFmt numFmtId="177" formatCode="0.000"/>
    <numFmt numFmtId="178" formatCode="#,##0.00\ &quot;m²  &quot;"/>
    <numFmt numFmtId="179" formatCode="\ * #,##0.00\ ;\-* #,##0.00\ ;\ * \-#\ ;\ @\ "/>
    <numFmt numFmtId="180" formatCode="\ * #,##0\ ;\-* #,##0\ ;\ * &quot;- &quot;;\ @\ "/>
    <numFmt numFmtId="181" formatCode="0\ %"/>
    <numFmt numFmtId="182" formatCode="_-* #,##0\ _€_-;\-* #,##0\ _€_-;_-* &quot;-&quot;??\ _€_-;_-@_-"/>
    <numFmt numFmtId="183" formatCode="#,##0.0"/>
    <numFmt numFmtId="184" formatCode="0.00000"/>
    <numFmt numFmtId="185" formatCode="_ * #,##0.000_ ;_ * \-#,##0.000_ ;_ * &quot;-&quot;_ ;_ @_ "/>
    <numFmt numFmtId="186" formatCode="0.0000%"/>
    <numFmt numFmtId="187" formatCode="0.0\ %"/>
    <numFmt numFmtId="188" formatCode="[$Gs-3C0A]\ * #,##0\ ;[$Gs-3C0A]\ * \-#,##0\ ;[$Gs-3C0A]\ * \-#\ ;\ @\ "/>
    <numFmt numFmtId="189" formatCode="\ * #,##0\ ;\-* #,##0\ ;\ * \-#\ ;\ @\ "/>
    <numFmt numFmtId="190" formatCode="0.00\ %"/>
    <numFmt numFmtId="191" formatCode="\ * #,##0.0\ ;\-* #,##0.0\ ;\ * &quot;- &quot;;\ @\ "/>
    <numFmt numFmtId="192" formatCode="\ * #,##0.00\ ;\-* #,##0.00\ ;\ * &quot;- &quot;;\ @\ 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0"/>
      <name val="Arial Narrow"/>
      <family val="2"/>
    </font>
    <font>
      <b/>
      <sz val="14"/>
      <color theme="4" tint="-0.249977111117893"/>
      <name val="Calibri"/>
      <family val="2"/>
      <scheme val="minor"/>
    </font>
    <font>
      <sz val="10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name val="Arial"/>
      <family val="2"/>
    </font>
    <font>
      <b/>
      <sz val="14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Arial Narrow"/>
      <family val="2"/>
    </font>
    <font>
      <b/>
      <sz val="12"/>
      <color theme="1"/>
      <name val="Calibri "/>
    </font>
    <font>
      <b/>
      <sz val="10"/>
      <color theme="1"/>
      <name val="Arial Narrow"/>
      <family val="2"/>
    </font>
    <font>
      <sz val="11"/>
      <color theme="0" tint="-0.1499984740745262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rgb="FF00B050"/>
      <name val="Arial"/>
      <family val="2"/>
    </font>
    <font>
      <b/>
      <sz val="10"/>
      <name val="Calibri"/>
      <family val="2"/>
      <scheme val="minor"/>
    </font>
    <font>
      <b/>
      <sz val="10.5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4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indexed="9"/>
      <name val="Arial"/>
      <family val="2"/>
    </font>
    <font>
      <b/>
      <sz val="24"/>
      <color indexed="9"/>
      <name val="Calibri"/>
      <family val="2"/>
      <scheme val="minor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4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808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theme="0" tint="-4.9989318521683403E-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auto="1"/>
      </right>
      <top style="thin">
        <color theme="0" tint="-0.49998474074526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ashed">
        <color indexed="64"/>
      </right>
      <top style="thin">
        <color theme="0"/>
      </top>
      <bottom/>
      <diagonal/>
    </border>
    <border>
      <left style="medium">
        <color indexed="64"/>
      </left>
      <right style="dashed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9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4" fillId="0" borderId="0"/>
    <xf numFmtId="179" fontId="34" fillId="0" borderId="0" applyFill="0" applyBorder="0" applyAlignment="0" applyProtection="0"/>
    <xf numFmtId="180" fontId="34" fillId="0" borderId="0" applyFill="0" applyBorder="0" applyAlignment="0" applyProtection="0"/>
    <xf numFmtId="181" fontId="34" fillId="0" borderId="0" applyFill="0" applyBorder="0" applyAlignment="0" applyProtection="0"/>
    <xf numFmtId="43" fontId="2" fillId="0" borderId="0" applyFont="0" applyFill="0" applyBorder="0" applyAlignment="0" applyProtection="0"/>
    <xf numFmtId="0" fontId="36" fillId="0" borderId="48" applyNumberFormat="0" applyFill="0" applyAlignment="0" applyProtection="0"/>
    <xf numFmtId="0" fontId="2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165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8" fillId="0" borderId="0"/>
    <xf numFmtId="9" fontId="34" fillId="0" borderId="0" applyFill="0" applyBorder="0" applyAlignment="0" applyProtection="0"/>
    <xf numFmtId="0" fontId="2" fillId="0" borderId="0"/>
    <xf numFmtId="0" fontId="58" fillId="0" borderId="0"/>
  </cellStyleXfs>
  <cellXfs count="62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0" fontId="0" fillId="0" borderId="12" xfId="0" applyBorder="1"/>
    <xf numFmtId="165" fontId="0" fillId="0" borderId="18" xfId="1" applyFont="1" applyBorder="1"/>
    <xf numFmtId="165" fontId="0" fillId="0" borderId="19" xfId="1" applyFont="1" applyBorder="1"/>
    <xf numFmtId="165" fontId="0" fillId="0" borderId="20" xfId="1" applyFont="1" applyBorder="1"/>
    <xf numFmtId="165" fontId="0" fillId="0" borderId="21" xfId="1" applyFont="1" applyBorder="1"/>
    <xf numFmtId="165" fontId="2" fillId="0" borderId="21" xfId="1" applyFont="1" applyBorder="1"/>
    <xf numFmtId="3" fontId="0" fillId="0" borderId="19" xfId="0" applyNumberFormat="1" applyBorder="1"/>
    <xf numFmtId="3" fontId="0" fillId="0" borderId="21" xfId="0" applyNumberFormat="1" applyBorder="1"/>
    <xf numFmtId="165" fontId="0" fillId="0" borderId="22" xfId="1" applyFont="1" applyBorder="1"/>
    <xf numFmtId="165" fontId="0" fillId="0" borderId="23" xfId="1" applyFont="1" applyBorder="1"/>
    <xf numFmtId="165" fontId="0" fillId="0" borderId="18" xfId="0" applyNumberFormat="1" applyBorder="1"/>
    <xf numFmtId="165" fontId="0" fillId="0" borderId="20" xfId="0" applyNumberFormat="1" applyBorder="1"/>
    <xf numFmtId="165" fontId="3" fillId="0" borderId="19" xfId="0" applyNumberFormat="1" applyFont="1" applyBorder="1"/>
    <xf numFmtId="165" fontId="3" fillId="0" borderId="21" xfId="0" applyNumberFormat="1" applyFont="1" applyBorder="1"/>
    <xf numFmtId="3" fontId="0" fillId="0" borderId="18" xfId="0" applyNumberFormat="1" applyBorder="1"/>
    <xf numFmtId="165" fontId="0" fillId="0" borderId="22" xfId="0" applyNumberFormat="1" applyBorder="1"/>
    <xf numFmtId="10" fontId="3" fillId="0" borderId="19" xfId="2" applyNumberFormat="1" applyFont="1" applyBorder="1" applyAlignment="1">
      <alignment horizontal="center" vertical="center"/>
    </xf>
    <xf numFmtId="3" fontId="0" fillId="0" borderId="20" xfId="0" applyNumberFormat="1" applyBorder="1"/>
    <xf numFmtId="165" fontId="0" fillId="0" borderId="23" xfId="0" applyNumberFormat="1" applyBorder="1"/>
    <xf numFmtId="0" fontId="11" fillId="0" borderId="0" xfId="0" applyFont="1"/>
    <xf numFmtId="168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14" xfId="0" applyFont="1" applyBorder="1"/>
    <xf numFmtId="169" fontId="11" fillId="0" borderId="0" xfId="2" applyNumberFormat="1" applyFont="1" applyBorder="1"/>
    <xf numFmtId="166" fontId="15" fillId="0" borderId="0" xfId="4" applyFont="1"/>
    <xf numFmtId="0" fontId="2" fillId="2" borderId="0" xfId="3" applyFill="1"/>
    <xf numFmtId="0" fontId="2" fillId="0" borderId="0" xfId="3"/>
    <xf numFmtId="4" fontId="2" fillId="0" borderId="0" xfId="3" applyNumberFormat="1"/>
    <xf numFmtId="0" fontId="3" fillId="2" borderId="0" xfId="3" applyFont="1" applyFill="1"/>
    <xf numFmtId="10" fontId="3" fillId="0" borderId="21" xfId="2" applyNumberFormat="1" applyFont="1" applyBorder="1" applyAlignment="1">
      <alignment horizontal="center" vertical="center"/>
    </xf>
    <xf numFmtId="169" fontId="11" fillId="0" borderId="14" xfId="2" applyNumberFormat="1" applyFont="1" applyBorder="1"/>
    <xf numFmtId="0" fontId="7" fillId="0" borderId="0" xfId="0" applyFont="1"/>
    <xf numFmtId="167" fontId="0" fillId="0" borderId="25" xfId="0" applyNumberFormat="1" applyBorder="1"/>
    <xf numFmtId="167" fontId="0" fillId="0" borderId="38" xfId="0" applyNumberFormat="1" applyBorder="1"/>
    <xf numFmtId="165" fontId="0" fillId="0" borderId="22" xfId="1" applyFont="1" applyBorder="1" applyAlignment="1">
      <alignment horizontal="center"/>
    </xf>
    <xf numFmtId="165" fontId="0" fillId="0" borderId="23" xfId="1" applyFont="1" applyBorder="1" applyAlignment="1"/>
    <xf numFmtId="0" fontId="29" fillId="0" borderId="0" xfId="3" applyFont="1" applyAlignment="1">
      <alignment vertical="center"/>
    </xf>
    <xf numFmtId="0" fontId="30" fillId="0" borderId="15" xfId="3" applyFont="1" applyBorder="1" applyAlignment="1">
      <alignment horizontal="left" vertical="center"/>
    </xf>
    <xf numFmtId="10" fontId="29" fillId="0" borderId="0" xfId="9" applyNumberFormat="1" applyFont="1" applyFill="1" applyBorder="1" applyAlignment="1">
      <alignment vertical="center"/>
    </xf>
    <xf numFmtId="10" fontId="29" fillId="0" borderId="0" xfId="3" applyNumberFormat="1" applyFont="1" applyAlignment="1">
      <alignment vertical="center"/>
    </xf>
    <xf numFmtId="165" fontId="0" fillId="0" borderId="45" xfId="0" applyNumberFormat="1" applyBorder="1"/>
    <xf numFmtId="169" fontId="3" fillId="0" borderId="0" xfId="2" applyNumberFormat="1" applyFont="1" applyFill="1" applyBorder="1" applyAlignment="1">
      <alignment horizontal="center"/>
    </xf>
    <xf numFmtId="168" fontId="0" fillId="0" borderId="0" xfId="0" applyNumberFormat="1"/>
    <xf numFmtId="171" fontId="12" fillId="6" borderId="30" xfId="1" applyNumberFormat="1" applyFont="1" applyFill="1" applyBorder="1" applyAlignment="1">
      <alignment horizontal="center" vertical="center"/>
    </xf>
    <xf numFmtId="168" fontId="22" fillId="6" borderId="33" xfId="0" applyNumberFormat="1" applyFont="1" applyFill="1" applyBorder="1"/>
    <xf numFmtId="168" fontId="22" fillId="6" borderId="30" xfId="0" applyNumberFormat="1" applyFont="1" applyFill="1" applyBorder="1"/>
    <xf numFmtId="168" fontId="0" fillId="5" borderId="30" xfId="0" applyNumberFormat="1" applyFill="1" applyBorder="1"/>
    <xf numFmtId="0" fontId="4" fillId="6" borderId="34" xfId="0" applyFont="1" applyFill="1" applyBorder="1" applyAlignment="1">
      <alignment horizontal="center" vertical="center"/>
    </xf>
    <xf numFmtId="168" fontId="4" fillId="6" borderId="34" xfId="0" applyNumberFormat="1" applyFont="1" applyFill="1" applyBorder="1" applyAlignment="1">
      <alignment vertical="center"/>
    </xf>
    <xf numFmtId="165" fontId="4" fillId="6" borderId="32" xfId="0" applyNumberFormat="1" applyFont="1" applyFill="1" applyBorder="1" applyAlignment="1">
      <alignment vertical="center"/>
    </xf>
    <xf numFmtId="178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170" fontId="5" fillId="0" borderId="13" xfId="1" applyNumberFormat="1" applyFont="1" applyBorder="1" applyAlignment="1">
      <alignment horizontal="center"/>
    </xf>
    <xf numFmtId="0" fontId="24" fillId="0" borderId="0" xfId="0" applyFont="1"/>
    <xf numFmtId="175" fontId="13" fillId="0" borderId="14" xfId="0" applyNumberFormat="1" applyFont="1" applyBorder="1"/>
    <xf numFmtId="169" fontId="13" fillId="0" borderId="14" xfId="2" applyNumberFormat="1" applyFont="1" applyBorder="1"/>
    <xf numFmtId="0" fontId="14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34" fillId="0" borderId="0" xfId="12"/>
    <xf numFmtId="176" fontId="0" fillId="0" borderId="0" xfId="0" applyNumberFormat="1"/>
    <xf numFmtId="165" fontId="0" fillId="0" borderId="6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8" fontId="2" fillId="2" borderId="0" xfId="3" applyNumberFormat="1" applyFill="1"/>
    <xf numFmtId="182" fontId="0" fillId="0" borderId="0" xfId="16" applyNumberFormat="1" applyFont="1"/>
    <xf numFmtId="3" fontId="37" fillId="0" borderId="0" xfId="20" applyNumberFormat="1" applyFont="1" applyAlignment="1" applyProtection="1">
      <alignment vertical="top"/>
      <protection hidden="1"/>
    </xf>
    <xf numFmtId="0" fontId="37" fillId="0" borderId="0" xfId="20" applyFont="1" applyAlignment="1" applyProtection="1">
      <alignment horizontal="left" vertical="top"/>
      <protection hidden="1"/>
    </xf>
    <xf numFmtId="165" fontId="0" fillId="0" borderId="25" xfId="0" applyNumberFormat="1" applyBorder="1"/>
    <xf numFmtId="182" fontId="0" fillId="0" borderId="0" xfId="0" applyNumberFormat="1"/>
    <xf numFmtId="10" fontId="0" fillId="0" borderId="0" xfId="2" applyNumberFormat="1" applyFont="1"/>
    <xf numFmtId="0" fontId="39" fillId="0" borderId="0" xfId="12" applyFont="1" applyAlignment="1">
      <alignment horizontal="right"/>
    </xf>
    <xf numFmtId="0" fontId="39" fillId="0" borderId="0" xfId="12" applyFont="1"/>
    <xf numFmtId="0" fontId="34" fillId="0" borderId="29" xfId="12" applyBorder="1" applyAlignment="1">
      <alignment horizontal="center"/>
    </xf>
    <xf numFmtId="0" fontId="34" fillId="0" borderId="54" xfId="12" applyBorder="1" applyAlignment="1">
      <alignment horizontal="center"/>
    </xf>
    <xf numFmtId="3" fontId="34" fillId="0" borderId="9" xfId="12" applyNumberFormat="1" applyBorder="1"/>
    <xf numFmtId="3" fontId="34" fillId="0" borderId="0" xfId="12" applyNumberFormat="1"/>
    <xf numFmtId="3" fontId="33" fillId="0" borderId="57" xfId="20" applyNumberFormat="1" applyFont="1" applyBorder="1" applyAlignment="1" applyProtection="1">
      <alignment horizontal="center" vertical="center"/>
      <protection hidden="1"/>
    </xf>
    <xf numFmtId="3" fontId="33" fillId="0" borderId="56" xfId="20" applyNumberFormat="1" applyFont="1" applyBorder="1" applyAlignment="1" applyProtection="1">
      <alignment horizontal="center" vertical="center"/>
      <protection hidden="1"/>
    </xf>
    <xf numFmtId="3" fontId="34" fillId="0" borderId="10" xfId="12" applyNumberFormat="1" applyBorder="1"/>
    <xf numFmtId="0" fontId="34" fillId="0" borderId="28" xfId="12" applyBorder="1" applyAlignment="1">
      <alignment horizontal="center"/>
    </xf>
    <xf numFmtId="3" fontId="34" fillId="0" borderId="12" xfId="12" applyNumberFormat="1" applyBorder="1"/>
    <xf numFmtId="3" fontId="34" fillId="0" borderId="11" xfId="12" applyNumberFormat="1" applyBorder="1"/>
    <xf numFmtId="3" fontId="33" fillId="0" borderId="50" xfId="20" applyNumberFormat="1" applyFont="1" applyBorder="1" applyAlignment="1" applyProtection="1">
      <alignment horizontal="center" vertical="center"/>
      <protection hidden="1"/>
    </xf>
    <xf numFmtId="3" fontId="33" fillId="0" borderId="53" xfId="20" applyNumberFormat="1" applyFont="1" applyBorder="1" applyAlignment="1" applyProtection="1">
      <alignment horizontal="center" vertical="center"/>
      <protection hidden="1"/>
    </xf>
    <xf numFmtId="3" fontId="34" fillId="0" borderId="13" xfId="12" applyNumberFormat="1" applyBorder="1"/>
    <xf numFmtId="0" fontId="39" fillId="0" borderId="0" xfId="12" applyFont="1" applyAlignment="1">
      <alignment horizontal="center"/>
    </xf>
    <xf numFmtId="3" fontId="34" fillId="0" borderId="29" xfId="12" applyNumberFormat="1" applyBorder="1"/>
    <xf numFmtId="10" fontId="34" fillId="0" borderId="29" xfId="12" applyNumberFormat="1" applyBorder="1"/>
    <xf numFmtId="3" fontId="34" fillId="0" borderId="54" xfId="12" applyNumberFormat="1" applyBorder="1"/>
    <xf numFmtId="10" fontId="34" fillId="0" borderId="54" xfId="12" applyNumberFormat="1" applyBorder="1"/>
    <xf numFmtId="3" fontId="34" fillId="0" borderId="28" xfId="12" applyNumberFormat="1" applyBorder="1"/>
    <xf numFmtId="10" fontId="34" fillId="0" borderId="28" xfId="12" applyNumberFormat="1" applyBorder="1"/>
    <xf numFmtId="0" fontId="40" fillId="0" borderId="0" xfId="12" applyFont="1" applyAlignment="1">
      <alignment vertical="center"/>
    </xf>
    <xf numFmtId="0" fontId="41" fillId="0" borderId="8" xfId="12" applyFont="1" applyBorder="1" applyAlignment="1">
      <alignment horizontal="center" vertical="center" wrapText="1"/>
    </xf>
    <xf numFmtId="0" fontId="41" fillId="0" borderId="5" xfId="12" applyFont="1" applyBorder="1" applyAlignment="1">
      <alignment horizontal="center" vertical="center" wrapText="1"/>
    </xf>
    <xf numFmtId="10" fontId="41" fillId="0" borderId="28" xfId="12" applyNumberFormat="1" applyFont="1" applyBorder="1" applyAlignment="1">
      <alignment horizontal="center" vertical="center" wrapText="1"/>
    </xf>
    <xf numFmtId="10" fontId="41" fillId="0" borderId="13" xfId="12" applyNumberFormat="1" applyFont="1" applyBorder="1" applyAlignment="1">
      <alignment horizontal="center" vertical="center" wrapText="1"/>
    </xf>
    <xf numFmtId="10" fontId="41" fillId="0" borderId="13" xfId="12" applyNumberFormat="1" applyFont="1" applyBorder="1" applyAlignment="1">
      <alignment horizontal="center" vertical="center"/>
    </xf>
    <xf numFmtId="10" fontId="40" fillId="0" borderId="0" xfId="12" applyNumberFormat="1" applyFont="1" applyAlignment="1">
      <alignment vertical="center"/>
    </xf>
    <xf numFmtId="0" fontId="31" fillId="0" borderId="28" xfId="12" applyFont="1" applyBorder="1" applyAlignment="1">
      <alignment horizontal="center" vertical="center" wrapText="1"/>
    </xf>
    <xf numFmtId="0" fontId="29" fillId="0" borderId="13" xfId="12" applyFont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3" fontId="0" fillId="0" borderId="14" xfId="0" applyNumberFormat="1" applyBorder="1"/>
    <xf numFmtId="3" fontId="3" fillId="9" borderId="44" xfId="0" applyNumberFormat="1" applyFont="1" applyFill="1" applyBorder="1" applyProtection="1">
      <protection locked="0"/>
    </xf>
    <xf numFmtId="3" fontId="3" fillId="9" borderId="25" xfId="0" applyNumberFormat="1" applyFont="1" applyFill="1" applyBorder="1" applyProtection="1">
      <protection locked="0"/>
    </xf>
    <xf numFmtId="3" fontId="3" fillId="9" borderId="38" xfId="0" applyNumberFormat="1" applyFont="1" applyFill="1" applyBorder="1" applyProtection="1">
      <protection locked="0"/>
    </xf>
    <xf numFmtId="0" fontId="11" fillId="9" borderId="14" xfId="0" applyFont="1" applyFill="1" applyBorder="1" applyProtection="1"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175" fontId="11" fillId="9" borderId="14" xfId="0" applyNumberFormat="1" applyFont="1" applyFill="1" applyBorder="1" applyProtection="1">
      <protection locked="0"/>
    </xf>
    <xf numFmtId="3" fontId="11" fillId="9" borderId="33" xfId="0" applyNumberFormat="1" applyFont="1" applyFill="1" applyBorder="1" applyAlignment="1" applyProtection="1">
      <alignment horizontal="right"/>
      <protection locked="0"/>
    </xf>
    <xf numFmtId="3" fontId="11" fillId="9" borderId="30" xfId="0" applyNumberFormat="1" applyFont="1" applyFill="1" applyBorder="1" applyAlignment="1" applyProtection="1">
      <alignment horizontal="right"/>
      <protection locked="0"/>
    </xf>
    <xf numFmtId="183" fontId="11" fillId="9" borderId="32" xfId="0" applyNumberFormat="1" applyFont="1" applyFill="1" applyBorder="1" applyAlignment="1" applyProtection="1">
      <alignment horizontal="right"/>
      <protection locked="0"/>
    </xf>
    <xf numFmtId="3" fontId="11" fillId="9" borderId="32" xfId="0" applyNumberFormat="1" applyFont="1" applyFill="1" applyBorder="1" applyAlignment="1" applyProtection="1">
      <alignment horizontal="right"/>
      <protection locked="0"/>
    </xf>
    <xf numFmtId="0" fontId="11" fillId="9" borderId="30" xfId="0" applyFont="1" applyFill="1" applyBorder="1" applyAlignment="1" applyProtection="1">
      <alignment horizontal="right"/>
      <protection locked="0"/>
    </xf>
    <xf numFmtId="0" fontId="11" fillId="9" borderId="30" xfId="0" applyFont="1" applyFill="1" applyBorder="1" applyProtection="1">
      <protection locked="0"/>
    </xf>
    <xf numFmtId="0" fontId="11" fillId="9" borderId="30" xfId="0" applyFont="1" applyFill="1" applyBorder="1" applyAlignment="1" applyProtection="1">
      <alignment horizontal="center"/>
      <protection locked="0"/>
    </xf>
    <xf numFmtId="169" fontId="11" fillId="9" borderId="30" xfId="2" applyNumberFormat="1" applyFont="1" applyFill="1" applyBorder="1" applyAlignment="1" applyProtection="1">
      <alignment horizontal="left"/>
      <protection locked="0"/>
    </xf>
    <xf numFmtId="176" fontId="11" fillId="9" borderId="30" xfId="2" applyNumberFormat="1" applyFont="1" applyFill="1" applyBorder="1" applyAlignment="1" applyProtection="1">
      <alignment horizontal="center"/>
      <protection locked="0"/>
    </xf>
    <xf numFmtId="3" fontId="13" fillId="9" borderId="30" xfId="0" applyNumberFormat="1" applyFont="1" applyFill="1" applyBorder="1" applyProtection="1">
      <protection locked="0"/>
    </xf>
    <xf numFmtId="169" fontId="0" fillId="0" borderId="0" xfId="0" applyNumberFormat="1"/>
    <xf numFmtId="169" fontId="32" fillId="9" borderId="33" xfId="2" applyNumberFormat="1" applyFont="1" applyFill="1" applyBorder="1" applyProtection="1">
      <protection locked="0"/>
    </xf>
    <xf numFmtId="169" fontId="32" fillId="9" borderId="30" xfId="2" applyNumberFormat="1" applyFont="1" applyFill="1" applyBorder="1" applyProtection="1">
      <protection locked="0"/>
    </xf>
    <xf numFmtId="10" fontId="32" fillId="9" borderId="30" xfId="2" applyNumberFormat="1" applyFont="1" applyFill="1" applyBorder="1" applyProtection="1">
      <protection locked="0"/>
    </xf>
    <xf numFmtId="169" fontId="17" fillId="9" borderId="26" xfId="6" applyNumberFormat="1" applyFont="1" applyFill="1" applyBorder="1" applyAlignment="1" applyProtection="1">
      <alignment horizontal="center"/>
      <protection locked="0"/>
    </xf>
    <xf numFmtId="3" fontId="18" fillId="9" borderId="26" xfId="3" applyNumberFormat="1" applyFont="1" applyFill="1" applyBorder="1" applyAlignment="1" applyProtection="1">
      <alignment horizontal="center"/>
      <protection locked="0"/>
    </xf>
    <xf numFmtId="168" fontId="4" fillId="3" borderId="34" xfId="0" applyNumberFormat="1" applyFont="1" applyFill="1" applyBorder="1" applyAlignment="1">
      <alignment vertical="center"/>
    </xf>
    <xf numFmtId="2" fontId="11" fillId="0" borderId="14" xfId="0" applyNumberFormat="1" applyFont="1" applyBorder="1"/>
    <xf numFmtId="0" fontId="45" fillId="0" borderId="1" xfId="0" applyFont="1" applyBorder="1"/>
    <xf numFmtId="0" fontId="45" fillId="0" borderId="24" xfId="0" applyFont="1" applyBorder="1"/>
    <xf numFmtId="0" fontId="13" fillId="0" borderId="14" xfId="0" applyFont="1" applyBorder="1" applyAlignment="1">
      <alignment wrapText="1"/>
    </xf>
    <xf numFmtId="2" fontId="11" fillId="9" borderId="14" xfId="0" applyNumberFormat="1" applyFont="1" applyFill="1" applyBorder="1" applyAlignment="1" applyProtection="1">
      <alignment horizontal="center"/>
      <protection locked="0"/>
    </xf>
    <xf numFmtId="0" fontId="11" fillId="9" borderId="33" xfId="0" applyFont="1" applyFill="1" applyBorder="1" applyAlignment="1" applyProtection="1">
      <alignment horizontal="center"/>
      <protection locked="0"/>
    </xf>
    <xf numFmtId="0" fontId="11" fillId="9" borderId="32" xfId="0" applyFont="1" applyFill="1" applyBorder="1" applyAlignment="1" applyProtection="1">
      <alignment horizontal="center"/>
      <protection locked="0"/>
    </xf>
    <xf numFmtId="10" fontId="0" fillId="9" borderId="0" xfId="23" applyNumberFormat="1" applyFont="1" applyFill="1" applyBorder="1" applyProtection="1">
      <protection locked="0"/>
    </xf>
    <xf numFmtId="10" fontId="0" fillId="9" borderId="11" xfId="23" applyNumberFormat="1" applyFont="1" applyFill="1" applyBorder="1" applyProtection="1">
      <protection locked="0"/>
    </xf>
    <xf numFmtId="0" fontId="3" fillId="0" borderId="0" xfId="3" applyFont="1"/>
    <xf numFmtId="3" fontId="3" fillId="0" borderId="25" xfId="0" applyNumberFormat="1" applyFont="1" applyBorder="1"/>
    <xf numFmtId="168" fontId="39" fillId="0" borderId="54" xfId="12" applyNumberFormat="1" applyFont="1" applyBorder="1"/>
    <xf numFmtId="168" fontId="39" fillId="0" borderId="28" xfId="12" applyNumberFormat="1" applyFont="1" applyBorder="1"/>
    <xf numFmtId="168" fontId="4" fillId="6" borderId="34" xfId="0" applyNumberFormat="1" applyFont="1" applyFill="1" applyBorder="1" applyAlignment="1">
      <alignment horizontal="center" vertical="center" wrapText="1"/>
    </xf>
    <xf numFmtId="176" fontId="22" fillId="4" borderId="0" xfId="0" applyNumberFormat="1" applyFont="1" applyFill="1" applyAlignment="1">
      <alignment wrapText="1"/>
    </xf>
    <xf numFmtId="173" fontId="0" fillId="5" borderId="30" xfId="0" applyNumberFormat="1" applyFill="1" applyBorder="1" applyAlignment="1">
      <alignment horizontal="center"/>
    </xf>
    <xf numFmtId="173" fontId="0" fillId="5" borderId="33" xfId="0" applyNumberFormat="1" applyFill="1" applyBorder="1" applyAlignment="1">
      <alignment horizontal="center"/>
    </xf>
    <xf numFmtId="3" fontId="11" fillId="0" borderId="0" xfId="2" applyNumberFormat="1" applyFont="1" applyBorder="1"/>
    <xf numFmtId="177" fontId="0" fillId="0" borderId="0" xfId="0" applyNumberFormat="1" applyAlignment="1">
      <alignment horizontal="left"/>
    </xf>
    <xf numFmtId="168" fontId="46" fillId="0" borderId="14" xfId="7" applyNumberFormat="1" applyFont="1" applyFill="1" applyBorder="1" applyAlignment="1">
      <alignment horizontal="center"/>
    </xf>
    <xf numFmtId="168" fontId="2" fillId="2" borderId="14" xfId="3" applyNumberFormat="1" applyFill="1" applyBorder="1"/>
    <xf numFmtId="3" fontId="2" fillId="2" borderId="14" xfId="3" applyNumberFormat="1" applyFill="1" applyBorder="1"/>
    <xf numFmtId="0" fontId="34" fillId="0" borderId="0" xfId="12" applyAlignment="1">
      <alignment horizontal="center"/>
    </xf>
    <xf numFmtId="10" fontId="0" fillId="0" borderId="0" xfId="23" applyNumberFormat="1" applyFont="1" applyFill="1" applyBorder="1"/>
    <xf numFmtId="3" fontId="3" fillId="0" borderId="55" xfId="19" applyNumberFormat="1" applyFont="1" applyFill="1" applyBorder="1" applyAlignment="1" applyProtection="1">
      <alignment horizontal="center" vertical="center"/>
      <protection hidden="1"/>
    </xf>
    <xf numFmtId="0" fontId="34" fillId="0" borderId="11" xfId="12" applyBorder="1" applyAlignment="1">
      <alignment horizontal="center"/>
    </xf>
    <xf numFmtId="10" fontId="0" fillId="0" borderId="11" xfId="23" applyNumberFormat="1" applyFont="1" applyFill="1" applyBorder="1"/>
    <xf numFmtId="3" fontId="3" fillId="0" borderId="52" xfId="19" applyNumberFormat="1" applyFont="1" applyFill="1" applyBorder="1" applyAlignment="1" applyProtection="1">
      <alignment horizontal="center" vertical="center"/>
      <protection hidden="1"/>
    </xf>
    <xf numFmtId="3" fontId="2" fillId="0" borderId="49" xfId="19" applyNumberFormat="1" applyFill="1" applyBorder="1" applyAlignment="1" applyProtection="1">
      <alignment horizontal="center" vertical="center"/>
      <protection hidden="1"/>
    </xf>
    <xf numFmtId="3" fontId="2" fillId="0" borderId="51" xfId="19" applyNumberFormat="1" applyFill="1" applyBorder="1" applyAlignment="1" applyProtection="1">
      <alignment horizontal="center" vertical="center"/>
      <protection hidden="1"/>
    </xf>
    <xf numFmtId="0" fontId="12" fillId="0" borderId="0" xfId="0" applyFont="1"/>
    <xf numFmtId="175" fontId="12" fillId="0" borderId="0" xfId="0" applyNumberFormat="1" applyFont="1"/>
    <xf numFmtId="169" fontId="12" fillId="0" borderId="0" xfId="2" applyNumberFormat="1" applyFont="1" applyFill="1" applyBorder="1"/>
    <xf numFmtId="164" fontId="11" fillId="9" borderId="14" xfId="0" applyNumberFormat="1" applyFont="1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Protection="1">
      <protection locked="0"/>
    </xf>
    <xf numFmtId="3" fontId="3" fillId="0" borderId="0" xfId="0" applyNumberFormat="1" applyFont="1"/>
    <xf numFmtId="3" fontId="0" fillId="0" borderId="0" xfId="0" applyNumberFormat="1"/>
    <xf numFmtId="10" fontId="3" fillId="0" borderId="0" xfId="2" applyNumberFormat="1" applyFont="1" applyFill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165" fontId="6" fillId="0" borderId="0" xfId="0" applyNumberFormat="1" applyFont="1"/>
    <xf numFmtId="165" fontId="0" fillId="0" borderId="0" xfId="1" applyFont="1" applyFill="1" applyBorder="1"/>
    <xf numFmtId="165" fontId="3" fillId="0" borderId="0" xfId="0" applyNumberFormat="1" applyFont="1"/>
    <xf numFmtId="0" fontId="22" fillId="0" borderId="0" xfId="0" applyFont="1"/>
    <xf numFmtId="9" fontId="4" fillId="0" borderId="0" xfId="2" applyFont="1" applyFill="1" applyBorder="1"/>
    <xf numFmtId="0" fontId="22" fillId="0" borderId="0" xfId="0" applyFont="1" applyAlignment="1">
      <alignment horizontal="center"/>
    </xf>
    <xf numFmtId="168" fontId="47" fillId="10" borderId="9" xfId="12" applyNumberFormat="1" applyFont="1" applyFill="1" applyBorder="1"/>
    <xf numFmtId="168" fontId="47" fillId="10" borderId="12" xfId="12" applyNumberFormat="1" applyFont="1" applyFill="1" applyBorder="1"/>
    <xf numFmtId="170" fontId="33" fillId="0" borderId="10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3" fontId="21" fillId="11" borderId="14" xfId="3" applyNumberFormat="1" applyFont="1" applyFill="1" applyBorder="1"/>
    <xf numFmtId="0" fontId="22" fillId="13" borderId="3" xfId="0" applyFont="1" applyFill="1" applyBorder="1"/>
    <xf numFmtId="0" fontId="22" fillId="13" borderId="4" xfId="0" applyFont="1" applyFill="1" applyBorder="1"/>
    <xf numFmtId="170" fontId="4" fillId="13" borderId="5" xfId="0" applyNumberFormat="1" applyFont="1" applyFill="1" applyBorder="1" applyAlignment="1">
      <alignment horizontal="center"/>
    </xf>
    <xf numFmtId="3" fontId="4" fillId="13" borderId="5" xfId="0" applyNumberFormat="1" applyFont="1" applyFill="1" applyBorder="1"/>
    <xf numFmtId="165" fontId="4" fillId="13" borderId="5" xfId="0" applyNumberFormat="1" applyFont="1" applyFill="1" applyBorder="1"/>
    <xf numFmtId="3" fontId="4" fillId="13" borderId="3" xfId="0" applyNumberFormat="1" applyFont="1" applyFill="1" applyBorder="1"/>
    <xf numFmtId="165" fontId="4" fillId="13" borderId="3" xfId="0" applyNumberFormat="1" applyFont="1" applyFill="1" applyBorder="1"/>
    <xf numFmtId="0" fontId="4" fillId="13" borderId="3" xfId="0" applyFont="1" applyFill="1" applyBorder="1"/>
    <xf numFmtId="0" fontId="4" fillId="13" borderId="4" xfId="0" applyFont="1" applyFill="1" applyBorder="1"/>
    <xf numFmtId="3" fontId="4" fillId="13" borderId="5" xfId="0" applyNumberFormat="1" applyFont="1" applyFill="1" applyBorder="1" applyAlignment="1">
      <alignment horizontal="center"/>
    </xf>
    <xf numFmtId="169" fontId="4" fillId="13" borderId="5" xfId="2" applyNumberFormat="1" applyFont="1" applyFill="1" applyBorder="1"/>
    <xf numFmtId="169" fontId="22" fillId="13" borderId="3" xfId="0" applyNumberFormat="1" applyFont="1" applyFill="1" applyBorder="1"/>
    <xf numFmtId="0" fontId="4" fillId="13" borderId="5" xfId="0" applyFont="1" applyFill="1" applyBorder="1"/>
    <xf numFmtId="9" fontId="4" fillId="13" borderId="5" xfId="2" applyFont="1" applyFill="1" applyBorder="1"/>
    <xf numFmtId="0" fontId="48" fillId="0" borderId="59" xfId="0" applyFont="1" applyBorder="1"/>
    <xf numFmtId="0" fontId="0" fillId="0" borderId="59" xfId="0" applyBorder="1"/>
    <xf numFmtId="0" fontId="4" fillId="13" borderId="32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165" fontId="4" fillId="13" borderId="4" xfId="0" applyNumberFormat="1" applyFont="1" applyFill="1" applyBorder="1"/>
    <xf numFmtId="0" fontId="28" fillId="0" borderId="59" xfId="0" applyFont="1" applyBorder="1"/>
    <xf numFmtId="0" fontId="49" fillId="0" borderId="15" xfId="3" applyFont="1" applyBorder="1" applyAlignment="1">
      <alignment horizontal="left" vertical="center"/>
    </xf>
    <xf numFmtId="0" fontId="49" fillId="0" borderId="15" xfId="3" applyFont="1" applyBorder="1" applyAlignment="1">
      <alignment horizontal="right" vertical="center"/>
    </xf>
    <xf numFmtId="9" fontId="4" fillId="0" borderId="0" xfId="2" applyFont="1" applyFill="1" applyBorder="1" applyProtection="1">
      <protection locked="0"/>
    </xf>
    <xf numFmtId="0" fontId="12" fillId="13" borderId="36" xfId="0" applyFont="1" applyFill="1" applyBorder="1" applyAlignment="1">
      <alignment horizontal="center" vertical="center" wrapText="1"/>
    </xf>
    <xf numFmtId="0" fontId="4" fillId="13" borderId="0" xfId="3" applyFont="1" applyFill="1" applyAlignment="1">
      <alignment horizontal="center" vertical="center" wrapText="1"/>
    </xf>
    <xf numFmtId="0" fontId="4" fillId="13" borderId="0" xfId="3" applyFont="1" applyFill="1" applyAlignment="1">
      <alignment horizontal="center" vertical="center"/>
    </xf>
    <xf numFmtId="3" fontId="16" fillId="14" borderId="14" xfId="3" applyNumberFormat="1" applyFont="1" applyFill="1" applyBorder="1" applyAlignment="1">
      <alignment horizontal="center"/>
    </xf>
    <xf numFmtId="4" fontId="18" fillId="14" borderId="26" xfId="3" applyNumberFormat="1" applyFont="1" applyFill="1" applyBorder="1" applyAlignment="1">
      <alignment horizontal="center"/>
    </xf>
    <xf numFmtId="174" fontId="19" fillId="14" borderId="26" xfId="6" applyNumberFormat="1" applyFont="1" applyFill="1" applyBorder="1" applyAlignment="1">
      <alignment horizontal="center"/>
    </xf>
    <xf numFmtId="0" fontId="19" fillId="14" borderId="26" xfId="4" applyNumberFormat="1" applyFont="1" applyFill="1" applyBorder="1" applyAlignment="1">
      <alignment horizontal="center"/>
    </xf>
    <xf numFmtId="0" fontId="20" fillId="14" borderId="27" xfId="4" applyNumberFormat="1" applyFont="1" applyFill="1" applyBorder="1" applyAlignment="1">
      <alignment horizontal="center"/>
    </xf>
    <xf numFmtId="0" fontId="48" fillId="2" borderId="59" xfId="0" applyFont="1" applyFill="1" applyBorder="1"/>
    <xf numFmtId="0" fontId="0" fillId="2" borderId="59" xfId="0" applyFill="1" applyBorder="1"/>
    <xf numFmtId="3" fontId="3" fillId="14" borderId="25" xfId="0" applyNumberFormat="1" applyFont="1" applyFill="1" applyBorder="1"/>
    <xf numFmtId="3" fontId="3" fillId="14" borderId="44" xfId="0" applyNumberFormat="1" applyFont="1" applyFill="1" applyBorder="1"/>
    <xf numFmtId="3" fontId="3" fillId="14" borderId="38" xfId="0" applyNumberFormat="1" applyFont="1" applyFill="1" applyBorder="1"/>
    <xf numFmtId="0" fontId="51" fillId="0" borderId="0" xfId="12" applyFont="1"/>
    <xf numFmtId="3" fontId="51" fillId="0" borderId="0" xfId="12" applyNumberFormat="1" applyFont="1"/>
    <xf numFmtId="177" fontId="12" fillId="9" borderId="33" xfId="0" applyNumberFormat="1" applyFont="1" applyFill="1" applyBorder="1" applyAlignment="1" applyProtection="1">
      <alignment horizontal="center" wrapText="1"/>
      <protection locked="0"/>
    </xf>
    <xf numFmtId="0" fontId="22" fillId="0" borderId="60" xfId="0" applyFont="1" applyBorder="1"/>
    <xf numFmtId="0" fontId="0" fillId="0" borderId="60" xfId="0" applyBorder="1"/>
    <xf numFmtId="0" fontId="24" fillId="0" borderId="59" xfId="0" applyFont="1" applyBorder="1"/>
    <xf numFmtId="0" fontId="12" fillId="13" borderId="33" xfId="0" applyFont="1" applyFill="1" applyBorder="1" applyAlignment="1">
      <alignment horizontal="center" vertical="center" wrapText="1"/>
    </xf>
    <xf numFmtId="3" fontId="27" fillId="13" borderId="33" xfId="0" applyNumberFormat="1" applyFont="1" applyFill="1" applyBorder="1" applyAlignment="1">
      <alignment vertical="center"/>
    </xf>
    <xf numFmtId="10" fontId="26" fillId="13" borderId="36" xfId="0" applyNumberFormat="1" applyFont="1" applyFill="1" applyBorder="1" applyAlignment="1">
      <alignment horizontal="center" vertical="center"/>
    </xf>
    <xf numFmtId="0" fontId="12" fillId="12" borderId="33" xfId="0" applyFont="1" applyFill="1" applyBorder="1" applyAlignment="1">
      <alignment horizontal="center" vertical="center" wrapText="1"/>
    </xf>
    <xf numFmtId="10" fontId="26" fillId="12" borderId="35" xfId="0" applyNumberFormat="1" applyFont="1" applyFill="1" applyBorder="1" applyAlignment="1">
      <alignment horizontal="center" vertical="center"/>
    </xf>
    <xf numFmtId="10" fontId="26" fillId="12" borderId="36" xfId="0" applyNumberFormat="1" applyFont="1" applyFill="1" applyBorder="1" applyAlignment="1">
      <alignment horizontal="center" vertical="center"/>
    </xf>
    <xf numFmtId="177" fontId="12" fillId="13" borderId="34" xfId="0" applyNumberFormat="1" applyFont="1" applyFill="1" applyBorder="1" applyAlignment="1">
      <alignment horizontal="center" wrapText="1"/>
    </xf>
    <xf numFmtId="184" fontId="12" fillId="13" borderId="30" xfId="0" applyNumberFormat="1" applyFont="1" applyFill="1" applyBorder="1" applyAlignment="1">
      <alignment horizontal="center" wrapText="1"/>
    </xf>
    <xf numFmtId="177" fontId="12" fillId="13" borderId="30" xfId="0" applyNumberFormat="1" applyFont="1" applyFill="1" applyBorder="1" applyAlignment="1">
      <alignment horizontal="center" wrapText="1"/>
    </xf>
    <xf numFmtId="0" fontId="12" fillId="13" borderId="42" xfId="0" applyFont="1" applyFill="1" applyBorder="1" applyAlignment="1">
      <alignment horizontal="center" wrapText="1"/>
    </xf>
    <xf numFmtId="177" fontId="12" fillId="13" borderId="33" xfId="0" applyNumberFormat="1" applyFont="1" applyFill="1" applyBorder="1" applyAlignment="1">
      <alignment horizontal="center" wrapText="1"/>
    </xf>
    <xf numFmtId="0" fontId="11" fillId="10" borderId="30" xfId="0" applyFont="1" applyFill="1" applyBorder="1"/>
    <xf numFmtId="0" fontId="11" fillId="10" borderId="30" xfId="0" applyFont="1" applyFill="1" applyBorder="1" applyAlignment="1">
      <alignment horizontal="center"/>
    </xf>
    <xf numFmtId="3" fontId="13" fillId="10" borderId="30" xfId="0" applyNumberFormat="1" applyFont="1" applyFill="1" applyBorder="1"/>
    <xf numFmtId="176" fontId="11" fillId="10" borderId="30" xfId="2" applyNumberFormat="1" applyFont="1" applyFill="1" applyBorder="1" applyAlignment="1" applyProtection="1">
      <alignment horizontal="center"/>
    </xf>
    <xf numFmtId="176" fontId="11" fillId="10" borderId="30" xfId="2" applyNumberFormat="1" applyFont="1" applyFill="1" applyBorder="1" applyAlignment="1" applyProtection="1">
      <alignment horizontal="center"/>
      <protection locked="0"/>
    </xf>
    <xf numFmtId="176" fontId="11" fillId="10" borderId="30" xfId="2" applyNumberFormat="1" applyFont="1" applyFill="1" applyBorder="1" applyAlignment="1">
      <alignment horizontal="center"/>
    </xf>
    <xf numFmtId="169" fontId="11" fillId="10" borderId="30" xfId="2" applyNumberFormat="1" applyFont="1" applyFill="1" applyBorder="1" applyAlignment="1" applyProtection="1">
      <alignment horizontal="left"/>
    </xf>
    <xf numFmtId="0" fontId="12" fillId="13" borderId="30" xfId="0" applyFont="1" applyFill="1" applyBorder="1"/>
    <xf numFmtId="0" fontId="25" fillId="13" borderId="30" xfId="0" applyFont="1" applyFill="1" applyBorder="1" applyAlignment="1">
      <alignment horizontal="center"/>
    </xf>
    <xf numFmtId="3" fontId="27" fillId="13" borderId="30" xfId="0" applyNumberFormat="1" applyFont="1" applyFill="1" applyBorder="1"/>
    <xf numFmtId="176" fontId="25" fillId="13" borderId="30" xfId="2" applyNumberFormat="1" applyFont="1" applyFill="1" applyBorder="1" applyAlignment="1" applyProtection="1">
      <alignment horizontal="center"/>
      <protection locked="0"/>
    </xf>
    <xf numFmtId="176" fontId="11" fillId="14" borderId="30" xfId="2" applyNumberFormat="1" applyFont="1" applyFill="1" applyBorder="1" applyAlignment="1">
      <alignment horizontal="center"/>
    </xf>
    <xf numFmtId="0" fontId="50" fillId="0" borderId="59" xfId="0" applyFont="1" applyBorder="1"/>
    <xf numFmtId="0" fontId="12" fillId="13" borderId="30" xfId="0" applyFont="1" applyFill="1" applyBorder="1" applyAlignment="1">
      <alignment horizontal="center" vertical="center" wrapText="1"/>
    </xf>
    <xf numFmtId="168" fontId="12" fillId="13" borderId="30" xfId="0" applyNumberFormat="1" applyFont="1" applyFill="1" applyBorder="1" applyAlignment="1">
      <alignment horizontal="center" vertical="center" wrapText="1"/>
    </xf>
    <xf numFmtId="168" fontId="23" fillId="13" borderId="30" xfId="0" applyNumberFormat="1" applyFont="1" applyFill="1" applyBorder="1"/>
    <xf numFmtId="0" fontId="11" fillId="10" borderId="33" xfId="0" applyFont="1" applyFill="1" applyBorder="1"/>
    <xf numFmtId="0" fontId="11" fillId="10" borderId="32" xfId="0" applyFont="1" applyFill="1" applyBorder="1"/>
    <xf numFmtId="3" fontId="11" fillId="10" borderId="33" xfId="0" applyNumberFormat="1" applyFont="1" applyFill="1" applyBorder="1" applyAlignment="1">
      <alignment horizontal="right"/>
    </xf>
    <xf numFmtId="3" fontId="11" fillId="10" borderId="30" xfId="0" applyNumberFormat="1" applyFont="1" applyFill="1" applyBorder="1" applyAlignment="1">
      <alignment horizontal="right"/>
    </xf>
    <xf numFmtId="3" fontId="11" fillId="10" borderId="32" xfId="0" applyNumberFormat="1" applyFont="1" applyFill="1" applyBorder="1" applyAlignment="1">
      <alignment horizontal="right"/>
    </xf>
    <xf numFmtId="0" fontId="12" fillId="13" borderId="39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3" fontId="12" fillId="13" borderId="36" xfId="0" applyNumberFormat="1" applyFont="1" applyFill="1" applyBorder="1" applyAlignment="1">
      <alignment horizontal="center" vertical="center" wrapText="1"/>
    </xf>
    <xf numFmtId="0" fontId="0" fillId="13" borderId="0" xfId="0" applyFill="1"/>
    <xf numFmtId="0" fontId="12" fillId="13" borderId="14" xfId="0" applyFont="1" applyFill="1" applyBorder="1" applyAlignment="1">
      <alignment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4" xfId="0" applyFont="1" applyFill="1" applyBorder="1"/>
    <xf numFmtId="175" fontId="12" fillId="13" borderId="14" xfId="0" applyNumberFormat="1" applyFont="1" applyFill="1" applyBorder="1"/>
    <xf numFmtId="169" fontId="12" fillId="13" borderId="14" xfId="2" applyNumberFormat="1" applyFont="1" applyFill="1" applyBorder="1"/>
    <xf numFmtId="168" fontId="9" fillId="13" borderId="14" xfId="0" applyNumberFormat="1" applyFont="1" applyFill="1" applyBorder="1" applyAlignment="1">
      <alignment horizontal="center" wrapText="1"/>
    </xf>
    <xf numFmtId="0" fontId="53" fillId="0" borderId="0" xfId="0" applyFont="1"/>
    <xf numFmtId="3" fontId="4" fillId="9" borderId="1" xfId="0" applyNumberFormat="1" applyFont="1" applyFill="1" applyBorder="1" applyProtection="1">
      <protection locked="0"/>
    </xf>
    <xf numFmtId="3" fontId="22" fillId="13" borderId="0" xfId="0" applyNumberFormat="1" applyFont="1" applyFill="1"/>
    <xf numFmtId="3" fontId="4" fillId="13" borderId="0" xfId="0" applyNumberFormat="1" applyFont="1" applyFill="1"/>
    <xf numFmtId="0" fontId="4" fillId="13" borderId="4" xfId="0" applyFont="1" applyFill="1" applyBorder="1" applyAlignment="1">
      <alignment horizontal="right"/>
    </xf>
    <xf numFmtId="164" fontId="11" fillId="9" borderId="14" xfId="0" applyNumberFormat="1" applyFont="1" applyFill="1" applyBorder="1" applyAlignment="1" applyProtection="1">
      <alignment horizontal="center"/>
      <protection locked="0"/>
    </xf>
    <xf numFmtId="3" fontId="2" fillId="0" borderId="65" xfId="19" applyNumberFormat="1" applyFill="1" applyBorder="1" applyAlignment="1" applyProtection="1">
      <alignment horizontal="center" vertical="center"/>
      <protection hidden="1"/>
    </xf>
    <xf numFmtId="3" fontId="3" fillId="0" borderId="66" xfId="19" applyNumberFormat="1" applyFont="1" applyFill="1" applyBorder="1" applyAlignment="1" applyProtection="1">
      <alignment horizontal="center" vertical="center"/>
      <protection hidden="1"/>
    </xf>
    <xf numFmtId="3" fontId="33" fillId="0" borderId="67" xfId="20" applyNumberFormat="1" applyFont="1" applyBorder="1" applyAlignment="1" applyProtection="1">
      <alignment horizontal="center" vertical="center"/>
      <protection hidden="1"/>
    </xf>
    <xf numFmtId="3" fontId="33" fillId="0" borderId="68" xfId="20" applyNumberFormat="1" applyFont="1" applyBorder="1" applyAlignment="1" applyProtection="1">
      <alignment horizontal="center" vertical="center"/>
      <protection hidden="1"/>
    </xf>
    <xf numFmtId="168" fontId="34" fillId="0" borderId="9" xfId="12" applyNumberFormat="1" applyBorder="1"/>
    <xf numFmtId="0" fontId="42" fillId="13" borderId="14" xfId="20" applyFont="1" applyFill="1" applyBorder="1" applyAlignment="1" applyProtection="1">
      <alignment horizontal="center" wrapText="1"/>
      <protection hidden="1"/>
    </xf>
    <xf numFmtId="168" fontId="39" fillId="0" borderId="0" xfId="12" applyNumberFormat="1" applyFont="1"/>
    <xf numFmtId="168" fontId="39" fillId="0" borderId="11" xfId="12" applyNumberFormat="1" applyFont="1" applyBorder="1"/>
    <xf numFmtId="0" fontId="42" fillId="13" borderId="69" xfId="20" applyFont="1" applyFill="1" applyBorder="1" applyAlignment="1" applyProtection="1">
      <alignment horizontal="center" wrapText="1"/>
      <protection hidden="1"/>
    </xf>
    <xf numFmtId="0" fontId="35" fillId="13" borderId="71" xfId="17" applyFont="1" applyFill="1" applyBorder="1" applyAlignment="1" applyProtection="1">
      <alignment horizontal="center" wrapText="1"/>
      <protection hidden="1"/>
    </xf>
    <xf numFmtId="0" fontId="42" fillId="13" borderId="72" xfId="20" applyFont="1" applyFill="1" applyBorder="1" applyAlignment="1" applyProtection="1">
      <alignment horizontal="center" wrapText="1"/>
      <protection hidden="1"/>
    </xf>
    <xf numFmtId="0" fontId="42" fillId="13" borderId="2" xfId="20" applyFont="1" applyFill="1" applyBorder="1" applyAlignment="1" applyProtection="1">
      <alignment horizontal="center" wrapText="1"/>
      <protection hidden="1"/>
    </xf>
    <xf numFmtId="0" fontId="35" fillId="13" borderId="70" xfId="17" applyFont="1" applyFill="1" applyBorder="1" applyAlignment="1" applyProtection="1">
      <alignment horizontal="center" wrapText="1"/>
      <protection hidden="1"/>
    </xf>
    <xf numFmtId="169" fontId="4" fillId="13" borderId="4" xfId="2" applyNumberFormat="1" applyFont="1" applyFill="1" applyBorder="1"/>
    <xf numFmtId="169" fontId="29" fillId="0" borderId="0" xfId="3" applyNumberFormat="1" applyFont="1" applyAlignment="1">
      <alignment vertical="center"/>
    </xf>
    <xf numFmtId="0" fontId="52" fillId="0" borderId="0" xfId="0" applyFont="1"/>
    <xf numFmtId="176" fontId="25" fillId="9" borderId="37" xfId="2" applyNumberFormat="1" applyFont="1" applyFill="1" applyBorder="1" applyAlignment="1" applyProtection="1">
      <alignment horizontal="center"/>
      <protection locked="0"/>
    </xf>
    <xf numFmtId="169" fontId="25" fillId="13" borderId="0" xfId="2" applyNumberFormat="1" applyFont="1" applyFill="1" applyBorder="1" applyAlignment="1"/>
    <xf numFmtId="0" fontId="25" fillId="13" borderId="0" xfId="0" applyFont="1" applyFill="1" applyAlignment="1">
      <alignment horizontal="center"/>
    </xf>
    <xf numFmtId="0" fontId="42" fillId="13" borderId="14" xfId="20" applyFont="1" applyFill="1" applyBorder="1" applyAlignment="1" applyProtection="1">
      <alignment horizontal="center" vertical="center" wrapText="1"/>
      <protection hidden="1"/>
    </xf>
    <xf numFmtId="169" fontId="11" fillId="9" borderId="37" xfId="2" applyNumberFormat="1" applyFont="1" applyFill="1" applyBorder="1" applyAlignment="1" applyProtection="1">
      <alignment horizontal="left"/>
      <protection locked="0"/>
    </xf>
    <xf numFmtId="169" fontId="11" fillId="9" borderId="43" xfId="2" applyNumberFormat="1" applyFont="1" applyFill="1" applyBorder="1" applyAlignment="1" applyProtection="1">
      <alignment horizontal="left"/>
      <protection locked="0"/>
    </xf>
    <xf numFmtId="169" fontId="11" fillId="9" borderId="34" xfId="2" applyNumberFormat="1" applyFont="1" applyFill="1" applyBorder="1" applyAlignment="1" applyProtection="1">
      <alignment horizontal="left"/>
      <protection locked="0"/>
    </xf>
    <xf numFmtId="3" fontId="54" fillId="9" borderId="14" xfId="0" applyNumberFormat="1" applyFont="1" applyFill="1" applyBorder="1" applyAlignment="1" applyProtection="1">
      <alignment horizontal="center"/>
      <protection locked="0"/>
    </xf>
    <xf numFmtId="3" fontId="21" fillId="0" borderId="0" xfId="3" applyNumberFormat="1" applyFont="1"/>
    <xf numFmtId="168" fontId="21" fillId="2" borderId="14" xfId="3" applyNumberFormat="1" applyFont="1" applyFill="1" applyBorder="1"/>
    <xf numFmtId="0" fontId="13" fillId="9" borderId="14" xfId="0" applyFont="1" applyFill="1" applyBorder="1" applyAlignment="1" applyProtection="1">
      <alignment horizontal="center"/>
      <protection locked="0"/>
    </xf>
    <xf numFmtId="3" fontId="55" fillId="9" borderId="10" xfId="0" applyNumberFormat="1" applyFont="1" applyFill="1" applyBorder="1" applyAlignment="1" applyProtection="1">
      <alignment horizontal="right"/>
      <protection locked="0"/>
    </xf>
    <xf numFmtId="3" fontId="55" fillId="9" borderId="13" xfId="0" applyNumberFormat="1" applyFont="1" applyFill="1" applyBorder="1" applyAlignment="1" applyProtection="1">
      <alignment horizontal="right"/>
      <protection locked="0"/>
    </xf>
    <xf numFmtId="0" fontId="56" fillId="0" borderId="0" xfId="0" applyFont="1"/>
    <xf numFmtId="0" fontId="4" fillId="0" borderId="0" xfId="0" applyFont="1" applyAlignment="1">
      <alignment horizontal="center" vertical="center"/>
    </xf>
    <xf numFmtId="3" fontId="4" fillId="13" borderId="4" xfId="0" applyNumberFormat="1" applyFont="1" applyFill="1" applyBorder="1"/>
    <xf numFmtId="165" fontId="0" fillId="0" borderId="11" xfId="0" applyNumberFormat="1" applyBorder="1"/>
    <xf numFmtId="169" fontId="0" fillId="0" borderId="0" xfId="2" applyNumberFormat="1" applyFont="1" applyBorder="1"/>
    <xf numFmtId="10" fontId="0" fillId="0" borderId="0" xfId="2" applyNumberFormat="1" applyFont="1" applyBorder="1"/>
    <xf numFmtId="3" fontId="0" fillId="0" borderId="73" xfId="0" applyNumberFormat="1" applyBorder="1"/>
    <xf numFmtId="0" fontId="0" fillId="0" borderId="74" xfId="0" applyBorder="1"/>
    <xf numFmtId="3" fontId="0" fillId="0" borderId="75" xfId="0" applyNumberFormat="1" applyBorder="1"/>
    <xf numFmtId="0" fontId="0" fillId="0" borderId="72" xfId="0" applyBorder="1"/>
    <xf numFmtId="0" fontId="12" fillId="12" borderId="30" xfId="0" applyFont="1" applyFill="1" applyBorder="1" applyAlignment="1">
      <alignment horizontal="center"/>
    </xf>
    <xf numFmtId="3" fontId="27" fillId="12" borderId="30" xfId="0" applyNumberFormat="1" applyFont="1" applyFill="1" applyBorder="1"/>
    <xf numFmtId="0" fontId="0" fillId="0" borderId="0" xfId="0" applyAlignment="1">
      <alignment horizontal="center" wrapText="1"/>
    </xf>
    <xf numFmtId="165" fontId="0" fillId="0" borderId="17" xfId="0" applyNumberFormat="1" applyBorder="1"/>
    <xf numFmtId="3" fontId="3" fillId="0" borderId="17" xfId="0" applyNumberFormat="1" applyFont="1" applyBorder="1"/>
    <xf numFmtId="10" fontId="0" fillId="0" borderId="17" xfId="2" applyNumberFormat="1" applyFont="1" applyBorder="1"/>
    <xf numFmtId="10" fontId="0" fillId="0" borderId="7" xfId="2" applyNumberFormat="1" applyFont="1" applyBorder="1"/>
    <xf numFmtId="10" fontId="0" fillId="0" borderId="10" xfId="2" applyNumberFormat="1" applyFont="1" applyBorder="1"/>
    <xf numFmtId="0" fontId="0" fillId="0" borderId="13" xfId="0" applyBorder="1"/>
    <xf numFmtId="10" fontId="4" fillId="13" borderId="4" xfId="2" applyNumberFormat="1" applyFont="1" applyFill="1" applyBorder="1"/>
    <xf numFmtId="185" fontId="0" fillId="0" borderId="0" xfId="0" applyNumberFormat="1"/>
    <xf numFmtId="3" fontId="4" fillId="13" borderId="3" xfId="0" applyNumberFormat="1" applyFont="1" applyFill="1" applyBorder="1" applyAlignment="1">
      <alignment horizontal="center"/>
    </xf>
    <xf numFmtId="169" fontId="0" fillId="0" borderId="17" xfId="2" applyNumberFormat="1" applyFont="1" applyBorder="1"/>
    <xf numFmtId="169" fontId="0" fillId="0" borderId="7" xfId="2" applyNumberFormat="1" applyFont="1" applyBorder="1"/>
    <xf numFmtId="169" fontId="0" fillId="0" borderId="10" xfId="2" applyNumberFormat="1" applyFont="1" applyBorder="1"/>
    <xf numFmtId="169" fontId="0" fillId="0" borderId="11" xfId="2" applyNumberFormat="1" applyFont="1" applyBorder="1"/>
    <xf numFmtId="169" fontId="0" fillId="0" borderId="13" xfId="2" applyNumberFormat="1" applyFont="1" applyBorder="1"/>
    <xf numFmtId="0" fontId="0" fillId="0" borderId="17" xfId="0" applyBorder="1"/>
    <xf numFmtId="165" fontId="0" fillId="0" borderId="7" xfId="0" applyNumberFormat="1" applyBorder="1"/>
    <xf numFmtId="165" fontId="0" fillId="0" borderId="10" xfId="0" applyNumberFormat="1" applyBorder="1"/>
    <xf numFmtId="165" fontId="3" fillId="0" borderId="11" xfId="0" applyNumberFormat="1" applyFont="1" applyBorder="1"/>
    <xf numFmtId="165" fontId="0" fillId="0" borderId="13" xfId="0" applyNumberFormat="1" applyBorder="1"/>
    <xf numFmtId="165" fontId="3" fillId="0" borderId="17" xfId="0" applyNumberFormat="1" applyFont="1" applyBorder="1"/>
    <xf numFmtId="10" fontId="0" fillId="0" borderId="7" xfId="0" applyNumberFormat="1" applyBorder="1"/>
    <xf numFmtId="10" fontId="0" fillId="0" borderId="10" xfId="0" applyNumberFormat="1" applyBorder="1"/>
    <xf numFmtId="165" fontId="6" fillId="0" borderId="12" xfId="0" applyNumberFormat="1" applyFont="1" applyBorder="1"/>
    <xf numFmtId="10" fontId="4" fillId="13" borderId="5" xfId="2" applyNumberFormat="1" applyFont="1" applyFill="1" applyBorder="1"/>
    <xf numFmtId="182" fontId="2" fillId="2" borderId="0" xfId="16" applyNumberFormat="1" applyFill="1"/>
    <xf numFmtId="10" fontId="2" fillId="2" borderId="14" xfId="2" applyNumberFormat="1" applyFill="1" applyBorder="1"/>
    <xf numFmtId="182" fontId="2" fillId="2" borderId="0" xfId="3" applyNumberFormat="1" applyFill="1"/>
    <xf numFmtId="10" fontId="2" fillId="2" borderId="0" xfId="2" applyNumberFormat="1" applyFill="1"/>
    <xf numFmtId="10" fontId="13" fillId="10" borderId="30" xfId="2" applyNumberFormat="1" applyFont="1" applyFill="1" applyBorder="1"/>
    <xf numFmtId="10" fontId="27" fillId="13" borderId="36" xfId="2" applyNumberFormat="1" applyFont="1" applyFill="1" applyBorder="1" applyAlignment="1">
      <alignment vertical="center"/>
    </xf>
    <xf numFmtId="9" fontId="4" fillId="13" borderId="3" xfId="2" applyFont="1" applyFill="1" applyBorder="1" applyAlignment="1">
      <alignment horizontal="center"/>
    </xf>
    <xf numFmtId="169" fontId="0" fillId="16" borderId="17" xfId="2" applyNumberFormat="1" applyFont="1" applyFill="1" applyBorder="1"/>
    <xf numFmtId="169" fontId="0" fillId="16" borderId="0" xfId="2" applyNumberFormat="1" applyFont="1" applyFill="1" applyBorder="1"/>
    <xf numFmtId="169" fontId="0" fillId="16" borderId="11" xfId="2" applyNumberFormat="1" applyFont="1" applyFill="1" applyBorder="1"/>
    <xf numFmtId="169" fontId="0" fillId="16" borderId="6" xfId="2" applyNumberFormat="1" applyFont="1" applyFill="1" applyBorder="1"/>
    <xf numFmtId="169" fontId="0" fillId="16" borderId="9" xfId="2" applyNumberFormat="1" applyFont="1" applyFill="1" applyBorder="1"/>
    <xf numFmtId="169" fontId="0" fillId="16" borderId="12" xfId="2" applyNumberFormat="1" applyFont="1" applyFill="1" applyBorder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10" fontId="3" fillId="0" borderId="0" xfId="2" applyNumberFormat="1" applyFont="1"/>
    <xf numFmtId="10" fontId="3" fillId="0" borderId="0" xfId="0" applyNumberFormat="1" applyFont="1"/>
    <xf numFmtId="10" fontId="0" fillId="0" borderId="11" xfId="2" applyNumberFormat="1" applyFont="1" applyBorder="1"/>
    <xf numFmtId="3" fontId="3" fillId="0" borderId="14" xfId="0" applyNumberFormat="1" applyFont="1" applyBorder="1" applyAlignment="1">
      <alignment horizontal="center"/>
    </xf>
    <xf numFmtId="3" fontId="0" fillId="0" borderId="11" xfId="0" applyNumberFormat="1" applyBorder="1"/>
    <xf numFmtId="3" fontId="0" fillId="0" borderId="24" xfId="0" applyNumberFormat="1" applyBorder="1"/>
    <xf numFmtId="3" fontId="0" fillId="0" borderId="62" xfId="0" applyNumberFormat="1" applyBorder="1"/>
    <xf numFmtId="10" fontId="0" fillId="0" borderId="24" xfId="2" applyNumberFormat="1" applyFont="1" applyBorder="1"/>
    <xf numFmtId="10" fontId="0" fillId="0" borderId="62" xfId="2" applyNumberFormat="1" applyFont="1" applyBorder="1"/>
    <xf numFmtId="186" fontId="0" fillId="0" borderId="62" xfId="2" applyNumberFormat="1" applyFont="1" applyBorder="1"/>
    <xf numFmtId="3" fontId="3" fillId="0" borderId="24" xfId="0" applyNumberFormat="1" applyFont="1" applyBorder="1"/>
    <xf numFmtId="3" fontId="3" fillId="0" borderId="62" xfId="0" applyNumberFormat="1" applyFont="1" applyBorder="1"/>
    <xf numFmtId="0" fontId="0" fillId="0" borderId="24" xfId="0" applyBorder="1"/>
    <xf numFmtId="0" fontId="0" fillId="0" borderId="62" xfId="0" applyBorder="1"/>
    <xf numFmtId="3" fontId="3" fillId="0" borderId="14" xfId="0" applyNumberFormat="1" applyFont="1" applyBorder="1"/>
    <xf numFmtId="10" fontId="3" fillId="0" borderId="77" xfId="2" applyNumberFormat="1" applyFont="1" applyBorder="1"/>
    <xf numFmtId="3" fontId="3" fillId="14" borderId="1" xfId="0" applyNumberFormat="1" applyFont="1" applyFill="1" applyBorder="1"/>
    <xf numFmtId="3" fontId="3" fillId="14" borderId="24" xfId="0" applyNumberFormat="1" applyFont="1" applyFill="1" applyBorder="1"/>
    <xf numFmtId="10" fontId="0" fillId="14" borderId="74" xfId="2" applyNumberFormat="1" applyFont="1" applyFill="1" applyBorder="1"/>
    <xf numFmtId="10" fontId="0" fillId="14" borderId="62" xfId="2" applyNumberFormat="1" applyFont="1" applyFill="1" applyBorder="1"/>
    <xf numFmtId="0" fontId="0" fillId="17" borderId="1" xfId="0" applyFill="1" applyBorder="1"/>
    <xf numFmtId="0" fontId="0" fillId="17" borderId="24" xfId="0" applyFill="1" applyBorder="1"/>
    <xf numFmtId="0" fontId="0" fillId="15" borderId="24" xfId="0" applyFill="1" applyBorder="1"/>
    <xf numFmtId="0" fontId="0" fillId="16" borderId="24" xfId="0" applyFill="1" applyBorder="1"/>
    <xf numFmtId="0" fontId="0" fillId="19" borderId="24" xfId="0" applyFill="1" applyBorder="1"/>
    <xf numFmtId="0" fontId="3" fillId="0" borderId="24" xfId="0" applyFont="1" applyBorder="1"/>
    <xf numFmtId="0" fontId="0" fillId="0" borderId="1" xfId="0" applyBorder="1"/>
    <xf numFmtId="0" fontId="3" fillId="0" borderId="2" xfId="0" applyFont="1" applyBorder="1"/>
    <xf numFmtId="3" fontId="3" fillId="0" borderId="77" xfId="0" applyNumberFormat="1" applyFont="1" applyBorder="1"/>
    <xf numFmtId="0" fontId="3" fillId="0" borderId="14" xfId="0" applyFont="1" applyBorder="1"/>
    <xf numFmtId="3" fontId="3" fillId="14" borderId="24" xfId="0" applyNumberFormat="1" applyFont="1" applyFill="1" applyBorder="1" applyProtection="1">
      <protection locked="0"/>
    </xf>
    <xf numFmtId="10" fontId="0" fillId="14" borderId="62" xfId="2" applyNumberFormat="1" applyFont="1" applyFill="1" applyBorder="1" applyProtection="1">
      <protection locked="0"/>
    </xf>
    <xf numFmtId="169" fontId="27" fillId="12" borderId="30" xfId="2" applyNumberFormat="1" applyFont="1" applyFill="1" applyBorder="1"/>
    <xf numFmtId="0" fontId="59" fillId="0" borderId="0" xfId="27" applyFont="1"/>
    <xf numFmtId="0" fontId="60" fillId="0" borderId="0" xfId="27" applyFont="1"/>
    <xf numFmtId="0" fontId="61" fillId="20" borderId="14" xfId="27" applyFont="1" applyFill="1" applyBorder="1" applyAlignment="1">
      <alignment horizontal="right"/>
    </xf>
    <xf numFmtId="0" fontId="62" fillId="21" borderId="14" xfId="27" applyFont="1" applyFill="1" applyBorder="1" applyAlignment="1" applyProtection="1">
      <alignment horizontal="center" vertical="center" wrapText="1"/>
      <protection locked="0"/>
    </xf>
    <xf numFmtId="0" fontId="63" fillId="0" borderId="0" xfId="27" applyFont="1" applyAlignment="1">
      <alignment horizontal="left"/>
    </xf>
    <xf numFmtId="0" fontId="60" fillId="0" borderId="0" xfId="27" applyFont="1" applyAlignment="1">
      <alignment horizontal="center" vertical="center"/>
    </xf>
    <xf numFmtId="0" fontId="59" fillId="0" borderId="6" xfId="27" applyFont="1" applyBorder="1"/>
    <xf numFmtId="0" fontId="63" fillId="0" borderId="0" xfId="27" applyFont="1" applyAlignment="1">
      <alignment horizontal="center"/>
    </xf>
    <xf numFmtId="0" fontId="60" fillId="0" borderId="0" xfId="27" applyFont="1" applyAlignment="1">
      <alignment horizontal="center"/>
    </xf>
    <xf numFmtId="0" fontId="59" fillId="0" borderId="9" xfId="27" applyFont="1" applyBorder="1"/>
    <xf numFmtId="0" fontId="59" fillId="0" borderId="10" xfId="27" applyFont="1" applyBorder="1"/>
    <xf numFmtId="0" fontId="62" fillId="21" borderId="80" xfId="27" applyFont="1" applyFill="1" applyBorder="1" applyAlignment="1" applyProtection="1">
      <alignment horizontal="center" vertical="center" wrapText="1"/>
      <protection locked="0"/>
    </xf>
    <xf numFmtId="0" fontId="60" fillId="0" borderId="0" xfId="27" applyFont="1" applyAlignment="1">
      <alignment horizontal="right"/>
    </xf>
    <xf numFmtId="0" fontId="61" fillId="20" borderId="14" xfId="27" applyFont="1" applyFill="1" applyBorder="1" applyAlignment="1">
      <alignment horizontal="right" vertical="center" wrapText="1"/>
    </xf>
    <xf numFmtId="0" fontId="61" fillId="20" borderId="0" xfId="27" applyFont="1" applyFill="1" applyAlignment="1">
      <alignment horizontal="center" vertical="center" wrapText="1"/>
    </xf>
    <xf numFmtId="0" fontId="65" fillId="0" borderId="9" xfId="27" applyFont="1" applyBorder="1"/>
    <xf numFmtId="0" fontId="67" fillId="0" borderId="0" xfId="27" applyFont="1"/>
    <xf numFmtId="180" fontId="68" fillId="0" borderId="81" xfId="14" applyFont="1" applyBorder="1" applyProtection="1"/>
    <xf numFmtId="180" fontId="34" fillId="0" borderId="0" xfId="14"/>
    <xf numFmtId="187" fontId="39" fillId="0" borderId="0" xfId="15" applyNumberFormat="1" applyFont="1"/>
    <xf numFmtId="168" fontId="67" fillId="0" borderId="10" xfId="27" applyNumberFormat="1" applyFont="1" applyBorder="1"/>
    <xf numFmtId="0" fontId="61" fillId="20" borderId="1" xfId="27" applyFont="1" applyFill="1" applyBorder="1" applyAlignment="1">
      <alignment horizontal="right"/>
    </xf>
    <xf numFmtId="180" fontId="34" fillId="0" borderId="0" xfId="14" applyProtection="1"/>
    <xf numFmtId="0" fontId="69" fillId="0" borderId="80" xfId="27" applyFont="1" applyBorder="1" applyAlignment="1">
      <alignment horizontal="center"/>
    </xf>
    <xf numFmtId="188" fontId="59" fillId="0" borderId="0" xfId="27" applyNumberFormat="1" applyFont="1"/>
    <xf numFmtId="1" fontId="62" fillId="21" borderId="14" xfId="27" applyNumberFormat="1" applyFont="1" applyFill="1" applyBorder="1" applyAlignment="1" applyProtection="1">
      <alignment horizontal="center" vertical="center" wrapText="1"/>
      <protection locked="0"/>
    </xf>
    <xf numFmtId="0" fontId="61" fillId="20" borderId="0" xfId="27" applyFont="1" applyFill="1" applyAlignment="1">
      <alignment horizontal="center"/>
    </xf>
    <xf numFmtId="180" fontId="62" fillId="21" borderId="14" xfId="14" applyFont="1" applyFill="1" applyBorder="1" applyAlignment="1" applyProtection="1">
      <alignment horizontal="center" vertical="center" wrapText="1"/>
      <protection locked="0"/>
    </xf>
    <xf numFmtId="0" fontId="61" fillId="20" borderId="14" xfId="27" applyFont="1" applyFill="1" applyBorder="1" applyAlignment="1">
      <alignment horizontal="center"/>
    </xf>
    <xf numFmtId="189" fontId="69" fillId="0" borderId="14" xfId="13" applyNumberFormat="1" applyFont="1" applyFill="1" applyBorder="1" applyAlignment="1" applyProtection="1">
      <alignment horizontal="center"/>
    </xf>
    <xf numFmtId="0" fontId="61" fillId="20" borderId="81" xfId="27" applyFont="1" applyFill="1" applyBorder="1" applyAlignment="1">
      <alignment horizontal="center" vertical="center"/>
    </xf>
    <xf numFmtId="0" fontId="69" fillId="0" borderId="14" xfId="27" applyFont="1" applyBorder="1" applyAlignment="1">
      <alignment horizontal="center"/>
    </xf>
    <xf numFmtId="3" fontId="70" fillId="0" borderId="81" xfId="27" applyNumberFormat="1" applyFont="1" applyBorder="1"/>
    <xf numFmtId="180" fontId="69" fillId="0" borderId="14" xfId="14" applyFont="1" applyBorder="1" applyAlignment="1" applyProtection="1">
      <alignment horizontal="center"/>
    </xf>
    <xf numFmtId="168" fontId="71" fillId="0" borderId="82" xfId="27" applyNumberFormat="1" applyFont="1" applyBorder="1"/>
    <xf numFmtId="0" fontId="59" fillId="0" borderId="12" xfId="27" applyFont="1" applyBorder="1"/>
    <xf numFmtId="0" fontId="59" fillId="0" borderId="11" xfId="27" applyFont="1" applyBorder="1"/>
    <xf numFmtId="0" fontId="59" fillId="0" borderId="13" xfId="27" applyFont="1" applyBorder="1"/>
    <xf numFmtId="180" fontId="34" fillId="0" borderId="0" xfId="14" applyAlignment="1">
      <alignment horizontal="left"/>
    </xf>
    <xf numFmtId="180" fontId="63" fillId="0" borderId="0" xfId="14" applyFont="1" applyFill="1" applyBorder="1" applyAlignment="1" applyProtection="1"/>
    <xf numFmtId="0" fontId="60" fillId="0" borderId="6" xfId="27" applyFont="1" applyBorder="1" applyAlignment="1">
      <alignment horizontal="center" vertical="center"/>
    </xf>
    <xf numFmtId="180" fontId="65" fillId="0" borderId="9" xfId="27" applyNumberFormat="1" applyFont="1" applyBorder="1" applyAlignment="1">
      <alignment horizontal="right"/>
    </xf>
    <xf numFmtId="0" fontId="66" fillId="20" borderId="0" xfId="27" applyFont="1" applyFill="1" applyAlignment="1">
      <alignment horizontal="left"/>
    </xf>
    <xf numFmtId="0" fontId="61" fillId="20" borderId="0" xfId="27" applyFont="1" applyFill="1" applyAlignment="1">
      <alignment horizontal="left"/>
    </xf>
    <xf numFmtId="190" fontId="68" fillId="0" borderId="0" xfId="15" applyNumberFormat="1" applyFont="1" applyBorder="1" applyAlignment="1" applyProtection="1">
      <alignment horizontal="center"/>
    </xf>
    <xf numFmtId="180" fontId="68" fillId="0" borderId="10" xfId="14" applyFont="1" applyBorder="1" applyProtection="1"/>
    <xf numFmtId="14" fontId="59" fillId="0" borderId="0" xfId="27" applyNumberFormat="1" applyFont="1" applyAlignment="1">
      <alignment horizontal="left"/>
    </xf>
    <xf numFmtId="0" fontId="63" fillId="0" borderId="0" xfId="27" applyFont="1" applyAlignment="1">
      <alignment horizontal="right"/>
    </xf>
    <xf numFmtId="190" fontId="63" fillId="0" borderId="0" xfId="27" applyNumberFormat="1" applyFont="1"/>
    <xf numFmtId="0" fontId="63" fillId="0" borderId="0" xfId="27" applyFont="1"/>
    <xf numFmtId="190" fontId="74" fillId="20" borderId="8" xfId="15" applyNumberFormat="1" applyFont="1" applyFill="1" applyBorder="1" applyAlignment="1" applyProtection="1">
      <alignment horizontal="center"/>
    </xf>
    <xf numFmtId="181" fontId="74" fillId="20" borderId="0" xfId="15" applyFont="1" applyFill="1" applyBorder="1" applyAlignment="1" applyProtection="1">
      <alignment horizontal="center"/>
    </xf>
    <xf numFmtId="0" fontId="63" fillId="0" borderId="14" xfId="27" applyFont="1" applyBorder="1" applyAlignment="1">
      <alignment horizontal="center" vertical="center"/>
    </xf>
    <xf numFmtId="0" fontId="63" fillId="0" borderId="0" xfId="27" applyFont="1" applyAlignment="1">
      <alignment horizontal="center" vertical="center"/>
    </xf>
    <xf numFmtId="0" fontId="59" fillId="0" borderId="0" xfId="27" applyFont="1" applyAlignment="1">
      <alignment horizontal="left"/>
    </xf>
    <xf numFmtId="180" fontId="68" fillId="22" borderId="14" xfId="14" applyFont="1" applyFill="1" applyBorder="1" applyAlignment="1" applyProtection="1">
      <alignment horizontal="center" vertical="center" wrapText="1"/>
    </xf>
    <xf numFmtId="190" fontId="67" fillId="0" borderId="0" xfId="15" applyNumberFormat="1" applyFont="1" applyProtection="1"/>
    <xf numFmtId="190" fontId="67" fillId="0" borderId="0" xfId="15" applyNumberFormat="1" applyFont="1" applyBorder="1" applyProtection="1"/>
    <xf numFmtId="0" fontId="67" fillId="0" borderId="0" xfId="27" applyFont="1" applyAlignment="1">
      <alignment horizontal="center"/>
    </xf>
    <xf numFmtId="181" fontId="75" fillId="0" borderId="8" xfId="15" applyFont="1" applyFill="1" applyBorder="1" applyAlignment="1" applyProtection="1">
      <alignment horizontal="center"/>
    </xf>
    <xf numFmtId="180" fontId="67" fillId="0" borderId="0" xfId="27" applyNumberFormat="1" applyFont="1"/>
    <xf numFmtId="180" fontId="34" fillId="0" borderId="10" xfId="14" applyBorder="1" applyProtection="1"/>
    <xf numFmtId="190" fontId="67" fillId="0" borderId="0" xfId="15" applyNumberFormat="1" applyFont="1" applyFill="1" applyBorder="1" applyProtection="1"/>
    <xf numFmtId="0" fontId="42" fillId="20" borderId="81" xfId="27" applyFont="1" applyFill="1" applyBorder="1" applyAlignment="1">
      <alignment horizontal="center" vertical="center"/>
    </xf>
    <xf numFmtId="0" fontId="59" fillId="0" borderId="62" xfId="27" applyFont="1" applyBorder="1" applyAlignment="1">
      <alignment horizontal="left"/>
    </xf>
    <xf numFmtId="0" fontId="59" fillId="0" borderId="0" xfId="27" applyFont="1" applyAlignment="1">
      <alignment horizontal="right"/>
    </xf>
    <xf numFmtId="191" fontId="62" fillId="21" borderId="14" xfId="14" applyNumberFormat="1" applyFont="1" applyFill="1" applyBorder="1" applyAlignment="1" applyProtection="1">
      <alignment horizontal="center" vertical="center" wrapText="1"/>
      <protection locked="0"/>
    </xf>
    <xf numFmtId="181" fontId="76" fillId="0" borderId="6" xfId="15" applyFont="1" applyFill="1" applyBorder="1"/>
    <xf numFmtId="0" fontId="59" fillId="0" borderId="17" xfId="27" applyFont="1" applyBorder="1"/>
    <xf numFmtId="188" fontId="59" fillId="0" borderId="9" xfId="27" applyNumberFormat="1" applyFont="1" applyBorder="1"/>
    <xf numFmtId="0" fontId="66" fillId="20" borderId="0" xfId="27" applyFont="1" applyFill="1" applyAlignment="1">
      <alignment horizontal="center"/>
    </xf>
    <xf numFmtId="180" fontId="65" fillId="0" borderId="0" xfId="27" applyNumberFormat="1" applyFont="1" applyAlignment="1">
      <alignment horizontal="right"/>
    </xf>
    <xf numFmtId="180" fontId="68" fillId="0" borderId="62" xfId="14" applyFont="1" applyBorder="1" applyProtection="1"/>
    <xf numFmtId="180" fontId="68" fillId="0" borderId="24" xfId="14" applyFont="1" applyBorder="1" applyProtection="1"/>
    <xf numFmtId="192" fontId="62" fillId="21" borderId="14" xfId="14" applyNumberFormat="1" applyFont="1" applyFill="1" applyBorder="1" applyAlignment="1" applyProtection="1">
      <alignment horizontal="center" vertical="center" wrapText="1"/>
      <protection locked="0"/>
    </xf>
    <xf numFmtId="181" fontId="75" fillId="0" borderId="29" xfId="15" applyFont="1" applyFill="1" applyBorder="1" applyAlignment="1" applyProtection="1">
      <alignment horizontal="center"/>
    </xf>
    <xf numFmtId="180" fontId="67" fillId="0" borderId="0" xfId="14" applyFont="1" applyBorder="1" applyProtection="1"/>
    <xf numFmtId="188" fontId="59" fillId="0" borderId="12" xfId="27" applyNumberFormat="1" applyFont="1" applyBorder="1"/>
    <xf numFmtId="180" fontId="77" fillId="0" borderId="0" xfId="14" applyFont="1" applyFill="1" applyBorder="1" applyAlignment="1" applyProtection="1"/>
    <xf numFmtId="180" fontId="71" fillId="0" borderId="0" xfId="27" applyNumberFormat="1" applyFont="1"/>
    <xf numFmtId="0" fontId="78" fillId="0" borderId="0" xfId="27" applyFont="1"/>
    <xf numFmtId="3" fontId="79" fillId="0" borderId="14" xfId="27" applyNumberFormat="1" applyFont="1" applyBorder="1" applyAlignment="1">
      <alignment horizontal="right"/>
    </xf>
    <xf numFmtId="3" fontId="63" fillId="0" borderId="14" xfId="27" applyNumberFormat="1" applyFont="1" applyBorder="1"/>
    <xf numFmtId="180" fontId="68" fillId="0" borderId="14" xfId="14" applyFont="1" applyFill="1" applyBorder="1" applyAlignment="1" applyProtection="1">
      <alignment horizontal="center" vertical="center" wrapText="1"/>
    </xf>
    <xf numFmtId="0" fontId="63" fillId="0" borderId="14" xfId="27" applyFont="1" applyBorder="1"/>
    <xf numFmtId="14" fontId="80" fillId="0" borderId="0" xfId="27" applyNumberFormat="1" applyFont="1" applyAlignment="1">
      <alignment horizontal="right"/>
    </xf>
    <xf numFmtId="0" fontId="42" fillId="0" borderId="0" xfId="27" applyFont="1" applyAlignment="1">
      <alignment horizontal="left"/>
    </xf>
    <xf numFmtId="14" fontId="35" fillId="0" borderId="0" xfId="27" applyNumberFormat="1" applyFont="1" applyAlignment="1">
      <alignment horizontal="right"/>
    </xf>
    <xf numFmtId="190" fontId="74" fillId="20" borderId="14" xfId="15" applyNumberFormat="1" applyFont="1" applyFill="1" applyBorder="1" applyAlignment="1" applyProtection="1">
      <alignment horizontal="center"/>
    </xf>
    <xf numFmtId="180" fontId="59" fillId="0" borderId="0" xfId="14" applyFont="1" applyFill="1" applyBorder="1" applyAlignment="1" applyProtection="1"/>
    <xf numFmtId="0" fontId="78" fillId="0" borderId="0" xfId="14" applyNumberFormat="1" applyFont="1" applyFill="1" applyBorder="1" applyAlignment="1" applyProtection="1"/>
    <xf numFmtId="180" fontId="78" fillId="0" borderId="0" xfId="14" applyFont="1" applyFill="1" applyBorder="1" applyAlignment="1" applyProtection="1"/>
    <xf numFmtId="0" fontId="66" fillId="20" borderId="14" xfId="27" applyFont="1" applyFill="1" applyBorder="1"/>
    <xf numFmtId="3" fontId="81" fillId="20" borderId="14" xfId="27" applyNumberFormat="1" applyFont="1" applyFill="1" applyBorder="1"/>
    <xf numFmtId="3" fontId="59" fillId="0" borderId="0" xfId="27" applyNumberFormat="1" applyFont="1"/>
    <xf numFmtId="0" fontId="63" fillId="0" borderId="8" xfId="27" applyFont="1" applyBorder="1" applyAlignment="1">
      <alignment horizontal="center"/>
    </xf>
    <xf numFmtId="0" fontId="63" fillId="0" borderId="14" xfId="27" applyFont="1" applyBorder="1" applyAlignment="1">
      <alignment horizontal="center"/>
    </xf>
    <xf numFmtId="0" fontId="59" fillId="0" borderId="83" xfId="27" applyFont="1" applyBorder="1"/>
    <xf numFmtId="0" fontId="59" fillId="0" borderId="84" xfId="27" applyFont="1" applyBorder="1"/>
    <xf numFmtId="189" fontId="59" fillId="0" borderId="83" xfId="27" applyNumberFormat="1" applyFont="1" applyBorder="1"/>
    <xf numFmtId="0" fontId="59" fillId="0" borderId="7" xfId="27" applyFont="1" applyBorder="1"/>
    <xf numFmtId="0" fontId="65" fillId="0" borderId="0" xfId="27" applyFont="1"/>
    <xf numFmtId="0" fontId="34" fillId="0" borderId="0" xfId="27" applyFont="1"/>
    <xf numFmtId="188" fontId="59" fillId="0" borderId="84" xfId="13" applyNumberFormat="1" applyFont="1" applyFill="1" applyBorder="1" applyAlignment="1" applyProtection="1"/>
    <xf numFmtId="188" fontId="59" fillId="0" borderId="83" xfId="13" applyNumberFormat="1" applyFont="1" applyFill="1" applyBorder="1" applyAlignment="1" applyProtection="1"/>
    <xf numFmtId="14" fontId="59" fillId="0" borderId="83" xfId="27" applyNumberFormat="1" applyFont="1" applyBorder="1"/>
    <xf numFmtId="180" fontId="59" fillId="0" borderId="83" xfId="27" applyNumberFormat="1" applyFont="1" applyBorder="1"/>
    <xf numFmtId="188" fontId="59" fillId="23" borderId="83" xfId="27" applyNumberFormat="1" applyFont="1" applyFill="1" applyBorder="1"/>
    <xf numFmtId="180" fontId="68" fillId="2" borderId="0" xfId="14" applyFont="1" applyFill="1" applyProtection="1"/>
    <xf numFmtId="168" fontId="68" fillId="0" borderId="0" xfId="27" applyNumberFormat="1" applyFont="1"/>
    <xf numFmtId="168" fontId="83" fillId="0" borderId="0" xfId="27" applyNumberFormat="1" applyFont="1"/>
    <xf numFmtId="0" fontId="15" fillId="0" borderId="0" xfId="27" applyFont="1"/>
    <xf numFmtId="0" fontId="61" fillId="20" borderId="14" xfId="27" applyFont="1" applyFill="1" applyBorder="1" applyAlignment="1">
      <alignment horizontal="center" vertical="center"/>
    </xf>
    <xf numFmtId="3" fontId="70" fillId="0" borderId="14" xfId="27" applyNumberFormat="1" applyFont="1" applyBorder="1" applyAlignment="1">
      <alignment horizontal="right"/>
    </xf>
    <xf numFmtId="180" fontId="68" fillId="0" borderId="0" xfId="14" applyFont="1" applyProtection="1"/>
    <xf numFmtId="180" fontId="68" fillId="24" borderId="0" xfId="14" applyFont="1" applyFill="1" applyProtection="1"/>
    <xf numFmtId="180" fontId="68" fillId="0" borderId="0" xfId="27" applyNumberFormat="1" applyFont="1"/>
    <xf numFmtId="180" fontId="68" fillId="0" borderId="0" xfId="14" applyFont="1" applyFill="1" applyProtection="1"/>
    <xf numFmtId="188" fontId="59" fillId="0" borderId="83" xfId="27" applyNumberFormat="1" applyFont="1" applyBorder="1"/>
    <xf numFmtId="0" fontId="68" fillId="0" borderId="0" xfId="27" applyFont="1"/>
    <xf numFmtId="0" fontId="59" fillId="0" borderId="85" xfId="27" applyFont="1" applyBorder="1" applyAlignment="1">
      <alignment horizontal="right"/>
    </xf>
    <xf numFmtId="188" fontId="59" fillId="0" borderId="86" xfId="13" applyNumberFormat="1" applyFont="1" applyFill="1" applyBorder="1" applyAlignment="1" applyProtection="1"/>
    <xf numFmtId="188" fontId="59" fillId="0" borderId="85" xfId="13" applyNumberFormat="1" applyFont="1" applyFill="1" applyBorder="1" applyAlignment="1" applyProtection="1"/>
    <xf numFmtId="14" fontId="59" fillId="0" borderId="87" xfId="27" applyNumberFormat="1" applyFont="1" applyBorder="1"/>
    <xf numFmtId="180" fontId="59" fillId="0" borderId="85" xfId="27" applyNumberFormat="1" applyFont="1" applyBorder="1"/>
    <xf numFmtId="188" fontId="59" fillId="0" borderId="85" xfId="27" applyNumberFormat="1" applyFont="1" applyBorder="1"/>
    <xf numFmtId="0" fontId="59" fillId="0" borderId="88" xfId="27" applyFont="1" applyBorder="1"/>
    <xf numFmtId="188" fontId="63" fillId="0" borderId="89" xfId="13" applyNumberFormat="1" applyFont="1" applyFill="1" applyBorder="1" applyAlignment="1" applyProtection="1"/>
    <xf numFmtId="188" fontId="63" fillId="0" borderId="85" xfId="13" applyNumberFormat="1" applyFont="1" applyFill="1" applyBorder="1" applyAlignment="1" applyProtection="1"/>
    <xf numFmtId="2" fontId="62" fillId="21" borderId="1" xfId="27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wrapText="1"/>
    </xf>
    <xf numFmtId="3" fontId="62" fillId="21" borderId="80" xfId="27" applyNumberFormat="1" applyFont="1" applyFill="1" applyBorder="1" applyAlignment="1" applyProtection="1">
      <alignment horizontal="center" vertical="center" wrapText="1"/>
      <protection locked="0"/>
    </xf>
    <xf numFmtId="185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10" fontId="0" fillId="0" borderId="0" xfId="0" applyNumberFormat="1" applyAlignment="1">
      <alignment horizontal="center"/>
    </xf>
    <xf numFmtId="190" fontId="75" fillId="0" borderId="8" xfId="15" applyNumberFormat="1" applyFont="1" applyFill="1" applyBorder="1" applyAlignment="1" applyProtection="1">
      <alignment horizontal="center"/>
    </xf>
    <xf numFmtId="0" fontId="42" fillId="13" borderId="75" xfId="20" applyFont="1" applyFill="1" applyBorder="1" applyAlignment="1" applyProtection="1">
      <alignment horizontal="center" wrapText="1"/>
      <protection hidden="1"/>
    </xf>
    <xf numFmtId="3" fontId="34" fillId="0" borderId="0" xfId="12" applyNumberFormat="1" applyBorder="1"/>
    <xf numFmtId="0" fontId="42" fillId="13" borderId="90" xfId="20" applyFont="1" applyFill="1" applyBorder="1" applyAlignment="1" applyProtection="1">
      <alignment horizontal="center" wrapText="1"/>
      <protection hidden="1"/>
    </xf>
    <xf numFmtId="0" fontId="42" fillId="13" borderId="81" xfId="20" applyFont="1" applyFill="1" applyBorder="1" applyAlignment="1" applyProtection="1">
      <alignment horizontal="center" vertical="center" wrapText="1"/>
      <protection hidden="1"/>
    </xf>
    <xf numFmtId="168" fontId="34" fillId="0" borderId="12" xfId="12" applyNumberFormat="1" applyBorder="1"/>
    <xf numFmtId="4" fontId="0" fillId="9" borderId="0" xfId="23" applyNumberFormat="1" applyFont="1" applyFill="1" applyBorder="1" applyProtection="1">
      <protection locked="0"/>
    </xf>
    <xf numFmtId="4" fontId="62" fillId="21" borderId="80" xfId="27" applyNumberFormat="1" applyFont="1" applyFill="1" applyBorder="1" applyAlignment="1" applyProtection="1">
      <alignment horizontal="center" vertical="center" wrapText="1"/>
      <protection locked="0"/>
    </xf>
    <xf numFmtId="4" fontId="3" fillId="0" borderId="24" xfId="0" applyNumberFormat="1" applyFont="1" applyBorder="1"/>
    <xf numFmtId="178" fontId="33" fillId="9" borderId="0" xfId="0" applyNumberFormat="1" applyFont="1" applyFill="1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3" fontId="0" fillId="9" borderId="0" xfId="0" applyNumberFormat="1" applyFill="1" applyAlignment="1" applyProtection="1">
      <alignment horizontal="left"/>
      <protection locked="0"/>
    </xf>
    <xf numFmtId="0" fontId="4" fillId="13" borderId="61" xfId="0" applyFont="1" applyFill="1" applyBorder="1" applyAlignment="1">
      <alignment horizontal="left"/>
    </xf>
    <xf numFmtId="0" fontId="4" fillId="13" borderId="0" xfId="0" applyFont="1" applyFill="1" applyAlignment="1">
      <alignment horizontal="left"/>
    </xf>
    <xf numFmtId="0" fontId="12" fillId="13" borderId="16" xfId="0" applyFont="1" applyFill="1" applyBorder="1" applyAlignment="1">
      <alignment horizontal="right" vertical="center" wrapText="1"/>
    </xf>
    <xf numFmtId="0" fontId="12" fillId="13" borderId="58" xfId="0" applyFont="1" applyFill="1" applyBorder="1" applyAlignment="1">
      <alignment horizontal="right" vertical="center" wrapText="1"/>
    </xf>
    <xf numFmtId="0" fontId="9" fillId="13" borderId="15" xfId="0" applyFont="1" applyFill="1" applyBorder="1" applyAlignment="1">
      <alignment horizontal="center"/>
    </xf>
    <xf numFmtId="0" fontId="4" fillId="13" borderId="62" xfId="0" applyFont="1" applyFill="1" applyBorder="1" applyAlignment="1">
      <alignment horizontal="left"/>
    </xf>
    <xf numFmtId="168" fontId="12" fillId="13" borderId="30" xfId="0" applyNumberFormat="1" applyFont="1" applyFill="1" applyBorder="1" applyAlignment="1">
      <alignment horizontal="left"/>
    </xf>
    <xf numFmtId="3" fontId="52" fillId="0" borderId="0" xfId="0" applyNumberFormat="1" applyFont="1" applyAlignment="1">
      <alignment horizontal="left" wrapText="1"/>
    </xf>
    <xf numFmtId="169" fontId="11" fillId="9" borderId="37" xfId="2" applyNumberFormat="1" applyFont="1" applyFill="1" applyBorder="1" applyAlignment="1" applyProtection="1">
      <alignment horizontal="left"/>
      <protection locked="0"/>
    </xf>
    <xf numFmtId="169" fontId="11" fillId="9" borderId="43" xfId="2" applyNumberFormat="1" applyFont="1" applyFill="1" applyBorder="1" applyAlignment="1" applyProtection="1">
      <alignment horizontal="left"/>
      <protection locked="0"/>
    </xf>
    <xf numFmtId="169" fontId="11" fillId="9" borderId="34" xfId="2" applyNumberFormat="1" applyFont="1" applyFill="1" applyBorder="1" applyAlignment="1" applyProtection="1">
      <alignment horizontal="left"/>
      <protection locked="0"/>
    </xf>
    <xf numFmtId="169" fontId="11" fillId="10" borderId="37" xfId="2" applyNumberFormat="1" applyFont="1" applyFill="1" applyBorder="1" applyAlignment="1">
      <alignment horizontal="left"/>
    </xf>
    <xf numFmtId="169" fontId="11" fillId="10" borderId="43" xfId="2" applyNumberFormat="1" applyFont="1" applyFill="1" applyBorder="1" applyAlignment="1">
      <alignment horizontal="left"/>
    </xf>
    <xf numFmtId="169" fontId="11" fillId="10" borderId="34" xfId="2" applyNumberFormat="1" applyFont="1" applyFill="1" applyBorder="1" applyAlignment="1">
      <alignment horizontal="left"/>
    </xf>
    <xf numFmtId="0" fontId="4" fillId="4" borderId="41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 wrapText="1"/>
    </xf>
    <xf numFmtId="0" fontId="12" fillId="13" borderId="33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>
      <alignment horizontal="center" vertical="center" wrapText="1"/>
    </xf>
    <xf numFmtId="177" fontId="12" fillId="13" borderId="46" xfId="0" applyNumberFormat="1" applyFont="1" applyFill="1" applyBorder="1" applyAlignment="1">
      <alignment horizontal="center" vertical="center" wrapText="1"/>
    </xf>
    <xf numFmtId="177" fontId="12" fillId="13" borderId="31" xfId="0" applyNumberFormat="1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12" fillId="13" borderId="39" xfId="0" applyFont="1" applyFill="1" applyBorder="1" applyAlignment="1">
      <alignment horizontal="center" vertical="center" textRotation="90"/>
    </xf>
    <xf numFmtId="0" fontId="12" fillId="13" borderId="40" xfId="0" applyFont="1" applyFill="1" applyBorder="1" applyAlignment="1">
      <alignment horizontal="center" vertical="center" textRotation="90"/>
    </xf>
    <xf numFmtId="0" fontId="12" fillId="13" borderId="0" xfId="0" applyFont="1" applyFill="1" applyAlignment="1">
      <alignment horizontal="center" vertical="center" textRotation="90" wrapText="1"/>
    </xf>
    <xf numFmtId="0" fontId="12" fillId="13" borderId="41" xfId="0" applyFont="1" applyFill="1" applyBorder="1" applyAlignment="1">
      <alignment horizontal="center" vertical="center" textRotation="90" wrapText="1"/>
    </xf>
    <xf numFmtId="0" fontId="12" fillId="13" borderId="35" xfId="0" applyFont="1" applyFill="1" applyBorder="1" applyAlignment="1">
      <alignment horizontal="center" vertical="center" textRotation="90"/>
    </xf>
    <xf numFmtId="0" fontId="12" fillId="13" borderId="42" xfId="0" applyFont="1" applyFill="1" applyBorder="1" applyAlignment="1">
      <alignment horizontal="center" vertical="center" textRotation="90"/>
    </xf>
    <xf numFmtId="0" fontId="12" fillId="13" borderId="76" xfId="0" applyFont="1" applyFill="1" applyBorder="1" applyAlignment="1">
      <alignment horizontal="center" vertical="center" wrapText="1"/>
    </xf>
    <xf numFmtId="0" fontId="87" fillId="0" borderId="11" xfId="12" applyFont="1" applyBorder="1" applyAlignment="1">
      <alignment horizontal="center"/>
    </xf>
    <xf numFmtId="0" fontId="31" fillId="0" borderId="3" xfId="12" applyFont="1" applyBorder="1" applyAlignment="1">
      <alignment horizontal="center" vertical="center" wrapText="1"/>
    </xf>
    <xf numFmtId="0" fontId="31" fillId="0" borderId="5" xfId="12" applyFont="1" applyBorder="1" applyAlignment="1">
      <alignment horizontal="center" vertical="center" wrapText="1"/>
    </xf>
    <xf numFmtId="0" fontId="51" fillId="0" borderId="11" xfId="12" applyFont="1" applyBorder="1" applyAlignment="1">
      <alignment horizontal="center"/>
    </xf>
    <xf numFmtId="0" fontId="35" fillId="13" borderId="6" xfId="18" applyFont="1" applyFill="1" applyBorder="1" applyAlignment="1" applyProtection="1">
      <alignment horizontal="center" vertical="center" wrapText="1"/>
      <protection hidden="1"/>
    </xf>
    <xf numFmtId="0" fontId="35" fillId="13" borderId="17" xfId="18" applyFont="1" applyFill="1" applyBorder="1" applyAlignment="1" applyProtection="1">
      <alignment horizontal="center" vertical="center" wrapText="1"/>
      <protection hidden="1"/>
    </xf>
    <xf numFmtId="0" fontId="35" fillId="13" borderId="63" xfId="17" applyFont="1" applyFill="1" applyBorder="1" applyAlignment="1" applyProtection="1">
      <alignment horizontal="center" wrapText="1"/>
      <protection hidden="1"/>
    </xf>
    <xf numFmtId="0" fontId="35" fillId="13" borderId="64" xfId="17" applyFont="1" applyFill="1" applyBorder="1" applyAlignment="1" applyProtection="1">
      <alignment horizontal="center" wrapText="1"/>
      <protection hidden="1"/>
    </xf>
    <xf numFmtId="3" fontId="35" fillId="13" borderId="3" xfId="18" applyNumberFormat="1" applyFont="1" applyFill="1" applyBorder="1" applyAlignment="1" applyProtection="1">
      <alignment horizontal="center" wrapText="1"/>
      <protection hidden="1"/>
    </xf>
    <xf numFmtId="3" fontId="35" fillId="13" borderId="4" xfId="18" applyNumberFormat="1" applyFont="1" applyFill="1" applyBorder="1" applyAlignment="1" applyProtection="1">
      <alignment horizontal="center" wrapText="1"/>
      <protection hidden="1"/>
    </xf>
    <xf numFmtId="0" fontId="35" fillId="13" borderId="7" xfId="18" applyFont="1" applyFill="1" applyBorder="1" applyAlignment="1" applyProtection="1">
      <alignment horizontal="center" vertical="center" wrapText="1"/>
      <protection hidden="1"/>
    </xf>
    <xf numFmtId="0" fontId="44" fillId="13" borderId="10" xfId="12" applyFont="1" applyFill="1" applyBorder="1" applyAlignment="1">
      <alignment horizontal="center"/>
    </xf>
    <xf numFmtId="0" fontId="44" fillId="13" borderId="11" xfId="12" applyFont="1" applyFill="1" applyBorder="1" applyAlignment="1">
      <alignment horizontal="center"/>
    </xf>
    <xf numFmtId="0" fontId="35" fillId="13" borderId="6" xfId="17" applyFont="1" applyFill="1" applyBorder="1" applyAlignment="1" applyProtection="1">
      <alignment horizontal="center" wrapText="1"/>
      <protection hidden="1"/>
    </xf>
    <xf numFmtId="0" fontId="35" fillId="13" borderId="17" xfId="17" applyFont="1" applyFill="1" applyBorder="1" applyAlignment="1" applyProtection="1">
      <alignment horizontal="center" wrapText="1"/>
      <protection hidden="1"/>
    </xf>
    <xf numFmtId="0" fontId="4" fillId="13" borderId="37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37" xfId="0" applyFont="1" applyFill="1" applyBorder="1" applyAlignment="1">
      <alignment horizontal="center" vertical="center"/>
    </xf>
    <xf numFmtId="0" fontId="4" fillId="13" borderId="34" xfId="0" applyFont="1" applyFill="1" applyBorder="1" applyAlignment="1">
      <alignment horizontal="center" vertical="center"/>
    </xf>
    <xf numFmtId="0" fontId="4" fillId="13" borderId="39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3" borderId="35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4" fillId="13" borderId="41" xfId="0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center" vertical="center"/>
    </xf>
    <xf numFmtId="0" fontId="8" fillId="13" borderId="40" xfId="0" applyFont="1" applyFill="1" applyBorder="1" applyAlignment="1">
      <alignment horizontal="center"/>
    </xf>
    <xf numFmtId="0" fontId="8" fillId="13" borderId="41" xfId="0" applyFont="1" applyFill="1" applyBorder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13" borderId="43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 wrapText="1"/>
    </xf>
    <xf numFmtId="0" fontId="4" fillId="13" borderId="35" xfId="0" applyFont="1" applyFill="1" applyBorder="1" applyAlignment="1">
      <alignment horizontal="center" vertical="center" wrapText="1"/>
    </xf>
    <xf numFmtId="0" fontId="4" fillId="13" borderId="41" xfId="0" applyFont="1" applyFill="1" applyBorder="1" applyAlignment="1">
      <alignment horizontal="center" vertical="center" wrapText="1"/>
    </xf>
    <xf numFmtId="0" fontId="4" fillId="13" borderId="4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left"/>
    </xf>
    <xf numFmtId="0" fontId="4" fillId="13" borderId="17" xfId="0" applyFont="1" applyFill="1" applyBorder="1" applyAlignment="1">
      <alignment horizontal="left"/>
    </xf>
    <xf numFmtId="0" fontId="4" fillId="13" borderId="9" xfId="0" applyFont="1" applyFill="1" applyBorder="1" applyAlignment="1">
      <alignment horizontal="left"/>
    </xf>
    <xf numFmtId="0" fontId="57" fillId="13" borderId="37" xfId="0" applyFont="1" applyFill="1" applyBorder="1" applyAlignment="1">
      <alignment horizontal="center" vertical="center"/>
    </xf>
    <xf numFmtId="0" fontId="57" fillId="13" borderId="43" xfId="0" applyFont="1" applyFill="1" applyBorder="1" applyAlignment="1">
      <alignment horizontal="center" vertical="center"/>
    </xf>
    <xf numFmtId="0" fontId="57" fillId="13" borderId="40" xfId="0" applyFont="1" applyFill="1" applyBorder="1" applyAlignment="1">
      <alignment horizontal="center" vertical="center"/>
    </xf>
    <xf numFmtId="0" fontId="57" fillId="13" borderId="41" xfId="0" applyFont="1" applyFill="1" applyBorder="1" applyAlignment="1">
      <alignment horizontal="center" vertical="center"/>
    </xf>
    <xf numFmtId="10" fontId="4" fillId="13" borderId="6" xfId="0" applyNumberFormat="1" applyFont="1" applyFill="1" applyBorder="1" applyAlignment="1">
      <alignment horizontal="center" vertical="center"/>
    </xf>
    <xf numFmtId="10" fontId="4" fillId="13" borderId="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60" fillId="0" borderId="3" xfId="27" applyFont="1" applyBorder="1" applyAlignment="1">
      <alignment horizontal="center" vertical="center"/>
    </xf>
    <xf numFmtId="0" fontId="60" fillId="0" borderId="4" xfId="27" applyFont="1" applyBorder="1" applyAlignment="1">
      <alignment horizontal="center" vertical="center"/>
    </xf>
    <xf numFmtId="0" fontId="60" fillId="0" borderId="5" xfId="27" applyFont="1" applyBorder="1" applyAlignment="1">
      <alignment horizontal="center" vertical="center"/>
    </xf>
    <xf numFmtId="0" fontId="60" fillId="0" borderId="15" xfId="27" applyFont="1" applyBorder="1" applyAlignment="1">
      <alignment horizontal="center" vertical="center"/>
    </xf>
    <xf numFmtId="0" fontId="60" fillId="0" borderId="0" xfId="27" applyFont="1" applyAlignment="1">
      <alignment horizontal="center" vertical="center"/>
    </xf>
    <xf numFmtId="0" fontId="63" fillId="0" borderId="69" xfId="27" applyFont="1" applyBorder="1" applyAlignment="1">
      <alignment horizontal="center"/>
    </xf>
    <xf numFmtId="0" fontId="63" fillId="0" borderId="77" xfId="27" applyFont="1" applyBorder="1" applyAlignment="1">
      <alignment horizontal="center"/>
    </xf>
    <xf numFmtId="0" fontId="60" fillId="0" borderId="78" xfId="27" applyFont="1" applyBorder="1" applyAlignment="1">
      <alignment horizontal="center" vertical="center"/>
    </xf>
    <xf numFmtId="0" fontId="60" fillId="0" borderId="79" xfId="27" applyFont="1" applyBorder="1" applyAlignment="1">
      <alignment horizontal="center" vertical="center"/>
    </xf>
    <xf numFmtId="0" fontId="59" fillId="0" borderId="0" xfId="27" applyFont="1" applyAlignment="1">
      <alignment horizontal="left"/>
    </xf>
    <xf numFmtId="0" fontId="73" fillId="20" borderId="3" xfId="27" applyFont="1" applyFill="1" applyBorder="1" applyAlignment="1">
      <alignment horizontal="center"/>
    </xf>
    <xf numFmtId="0" fontId="73" fillId="20" borderId="4" xfId="27" applyFont="1" applyFill="1" applyBorder="1" applyAlignment="1">
      <alignment horizontal="center"/>
    </xf>
    <xf numFmtId="0" fontId="73" fillId="20" borderId="5" xfId="27" applyFont="1" applyFill="1" applyBorder="1" applyAlignment="1">
      <alignment horizontal="center"/>
    </xf>
    <xf numFmtId="0" fontId="82" fillId="20" borderId="61" xfId="27" applyFont="1" applyFill="1" applyBorder="1" applyAlignment="1">
      <alignment horizontal="center" vertical="center"/>
    </xf>
    <xf numFmtId="0" fontId="82" fillId="20" borderId="0" xfId="27" applyFont="1" applyFill="1" applyAlignment="1">
      <alignment horizontal="center" vertical="center"/>
    </xf>
    <xf numFmtId="0" fontId="66" fillId="20" borderId="0" xfId="27" applyFont="1" applyFill="1" applyAlignment="1">
      <alignment horizontal="left"/>
    </xf>
    <xf numFmtId="0" fontId="72" fillId="0" borderId="15" xfId="27" applyFont="1" applyBorder="1" applyAlignment="1">
      <alignment horizontal="center"/>
    </xf>
    <xf numFmtId="0" fontId="64" fillId="0" borderId="16" xfId="27" applyFont="1" applyBorder="1" applyAlignment="1">
      <alignment horizontal="center"/>
    </xf>
  </cellXfs>
  <cellStyles count="28">
    <cellStyle name="20% - Énfasis1" xfId="19" builtinId="30"/>
    <cellStyle name="Comma [0] 2" xfId="11"/>
    <cellStyle name="Currency 2" xfId="10"/>
    <cellStyle name="Encabezado 1" xfId="17" builtinId="16"/>
    <cellStyle name="Énfasis1" xfId="18" builtinId="29"/>
    <cellStyle name="Millares" xfId="16" builtinId="3"/>
    <cellStyle name="Millares [0]" xfId="1" builtinId="6"/>
    <cellStyle name="Millares [0] 2" xfId="5"/>
    <cellStyle name="Millares [0] 2 2" xfId="8"/>
    <cellStyle name="Millares [0] 3" xfId="14"/>
    <cellStyle name="Millares [0] 4" xfId="21"/>
    <cellStyle name="Millares 2" xfId="13"/>
    <cellStyle name="Millares 2 2" xfId="4"/>
    <cellStyle name="Moneda 2 2" xfId="7"/>
    <cellStyle name="Normal" xfId="0" builtinId="0"/>
    <cellStyle name="Normal 2" xfId="12"/>
    <cellStyle name="Normal 2 2" xfId="3"/>
    <cellStyle name="Normal 2 2 2" xfId="22"/>
    <cellStyle name="Normal 3" xfId="24"/>
    <cellStyle name="Normal 4" xfId="27"/>
    <cellStyle name="Normal 7" xfId="20"/>
    <cellStyle name="Normal 7 4" xfId="26"/>
    <cellStyle name="Percent 2" xfId="9"/>
    <cellStyle name="Porcentaje" xfId="2" builtinId="5"/>
    <cellStyle name="Porcentaje 2" xfId="15"/>
    <cellStyle name="Porcentaje 2 4" xfId="6"/>
    <cellStyle name="Porcentaje 3" xfId="23"/>
    <cellStyle name="Porcentual_Calculo Sist. Frances 2" xfId="2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39966"/>
      <color rgb="FFFFFF4F"/>
      <color rgb="FF9C5BCD"/>
      <color rgb="FF99CC00"/>
      <color rgb="FF009900"/>
      <color rgb="FFCCFFCC"/>
      <color rgb="FF6B4284"/>
      <color rgb="FFEB3569"/>
      <color rgb="FFFFC5C5"/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42493499217472"/>
          <c:y val="0.14735473221654657"/>
          <c:w val="0.40833333333333299"/>
          <c:h val="0.680555555555555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49-49B2-80BC-78EE2E1F9FE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49-49B2-80BC-78EE2E1F9FE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11-4E33-BDE0-75325E1F45CD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49-49B2-80BC-78EE2E1F9FE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49-49B2-80BC-78EE2E1F9FE2}"/>
              </c:ext>
            </c:extLst>
          </c:dPt>
          <c:dPt>
            <c:idx val="5"/>
            <c:bubble3D val="0"/>
            <c:spPr>
              <a:solidFill>
                <a:srgbClr val="3399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49-49B2-80BC-78EE2E1F9FE2}"/>
              </c:ext>
            </c:extLst>
          </c:dPt>
          <c:dLbls>
            <c:dLbl>
              <c:idx val="2"/>
              <c:layout>
                <c:manualLayout>
                  <c:x val="2.3481635860893042E-2"/>
                  <c:y val="-6.85570623273083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11-4E33-BDE0-75325E1F45C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'6-CUADRO RESUMEN '!$B$62:$B$67</c:f>
              <c:strCache>
                <c:ptCount val="6"/>
                <c:pt idx="0">
                  <c:v>Terreno</c:v>
                </c:pt>
                <c:pt idx="1">
                  <c:v>Infraestructura y Servicios</c:v>
                </c:pt>
                <c:pt idx="2">
                  <c:v>Construcción Viviendas</c:v>
                </c:pt>
                <c:pt idx="3">
                  <c:v>Costos Indirectos y  Administrativos</c:v>
                </c:pt>
                <c:pt idx="4">
                  <c:v>Costos Financieros</c:v>
                </c:pt>
                <c:pt idx="5">
                  <c:v>Margen Bruto Teorico</c:v>
                </c:pt>
              </c:strCache>
            </c:strRef>
          </c:cat>
          <c:val>
            <c:numRef>
              <c:f>'6-CUADRO RESUMEN '!$D$62:$D$67</c:f>
              <c:numCache>
                <c:formatCode>0.00%</c:formatCode>
                <c:ptCount val="6"/>
                <c:pt idx="0">
                  <c:v>0.17695182148276148</c:v>
                </c:pt>
                <c:pt idx="1">
                  <c:v>6.7374105091089542E-2</c:v>
                </c:pt>
                <c:pt idx="2">
                  <c:v>0.48362016189737589</c:v>
                </c:pt>
                <c:pt idx="3">
                  <c:v>7.4043882240810099E-2</c:v>
                </c:pt>
                <c:pt idx="4">
                  <c:v>6.8010108675860409E-2</c:v>
                </c:pt>
                <c:pt idx="5">
                  <c:v>0.12999992061210244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B97-4858-967F-74C72DD5A3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42493499217472"/>
          <c:y val="0.14735473221654657"/>
          <c:w val="0.40833333333333299"/>
          <c:h val="0.680555555555555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B3-41F4-B9FA-D3F9D8B9DF5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B3-41F4-B9FA-D3F9D8B9DF5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B3-41F4-B9FA-D3F9D8B9DF5A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B3-41F4-B9FA-D3F9D8B9DF5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7B3-41F4-B9FA-D3F9D8B9DF5A}"/>
              </c:ext>
            </c:extLst>
          </c:dPt>
          <c:dPt>
            <c:idx val="5"/>
            <c:bubble3D val="0"/>
            <c:spPr>
              <a:solidFill>
                <a:srgbClr val="3399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7B3-41F4-B9FA-D3F9D8B9DF5A}"/>
              </c:ext>
            </c:extLst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7B3-41F4-B9FA-D3F9D8B9DF5A}"/>
              </c:ext>
            </c:extLst>
          </c:dPt>
          <c:dLbls>
            <c:dLbl>
              <c:idx val="2"/>
              <c:layout>
                <c:manualLayout>
                  <c:x val="2.9289287548929913E-2"/>
                  <c:y val="-3.02331432257271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7B3-41F4-B9FA-D3F9D8B9DF5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'6-CUADRO RESUMEN '!$B$79:$B$85</c:f>
              <c:strCache>
                <c:ptCount val="7"/>
                <c:pt idx="0">
                  <c:v>Terreno</c:v>
                </c:pt>
                <c:pt idx="1">
                  <c:v>Infraestructura y Servicios</c:v>
                </c:pt>
                <c:pt idx="2">
                  <c:v>Construcción Viviendas</c:v>
                </c:pt>
                <c:pt idx="3">
                  <c:v>Costos Indirectos y  Administrativos</c:v>
                </c:pt>
                <c:pt idx="4">
                  <c:v>Costos Financieros</c:v>
                </c:pt>
                <c:pt idx="5">
                  <c:v>Margen Bruto Teorico</c:v>
                </c:pt>
                <c:pt idx="6">
                  <c:v>Gastos de trasferencia y garantia</c:v>
                </c:pt>
              </c:strCache>
            </c:strRef>
          </c:cat>
          <c:val>
            <c:numRef>
              <c:f>'6-CUADRO RESUMEN '!$D$79:$D$85</c:f>
              <c:numCache>
                <c:formatCode>0.00%</c:formatCode>
                <c:ptCount val="7"/>
                <c:pt idx="0">
                  <c:v>0.16011726310207411</c:v>
                </c:pt>
                <c:pt idx="1">
                  <c:v>6.0964375617844145E-2</c:v>
                </c:pt>
                <c:pt idx="2">
                  <c:v>0.43761028315570943</c:v>
                </c:pt>
                <c:pt idx="3">
                  <c:v>6.6999614214232631E-2</c:v>
                </c:pt>
                <c:pt idx="4">
                  <c:v>6.1539872114366727E-2</c:v>
                </c:pt>
                <c:pt idx="5">
                  <c:v>0.11763219681762112</c:v>
                </c:pt>
                <c:pt idx="6" formatCode="0.0%">
                  <c:v>9.5136394978151739E-2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B97-4858-967F-74C72DD5A3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ayuda/plantilla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326368</xdr:colOff>
      <xdr:row>0</xdr:row>
      <xdr:rowOff>35470</xdr:rowOff>
    </xdr:from>
    <xdr:to>
      <xdr:col>5</xdr:col>
      <xdr:colOff>859320</xdr:colOff>
      <xdr:row>0</xdr:row>
      <xdr:rowOff>269330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3083" y="35470"/>
          <a:ext cx="5565962" cy="23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0" rIns="36000" bIns="0" rtlCol="0" anchor="b">
          <a:noAutofit/>
        </a:bodyPr>
        <a:lstStyle/>
        <a:p>
          <a:pPr algn="l"/>
          <a:endParaRPr lang="es-AR" sz="1000" b="0">
            <a:solidFill>
              <a:schemeClr val="bg1">
                <a:lumMod val="50000"/>
              </a:schemeClr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314412</xdr:colOff>
      <xdr:row>60</xdr:row>
      <xdr:rowOff>114818</xdr:rowOff>
    </xdr:from>
    <xdr:to>
      <xdr:col>10</xdr:col>
      <xdr:colOff>123912</xdr:colOff>
      <xdr:row>71</xdr:row>
      <xdr:rowOff>169769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77</xdr:row>
      <xdr:rowOff>112059</xdr:rowOff>
    </xdr:from>
    <xdr:to>
      <xdr:col>10</xdr:col>
      <xdr:colOff>381000</xdr:colOff>
      <xdr:row>92</xdr:row>
      <xdr:rowOff>88568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Mu&#241;oz/Desktop/VIVENZA/OTROS%20PROYECTOS/ITAUGUA/GUAZUVIRA/Ultimos%20estudios%20economicos%20feb%2024/NUEVA%20PLANILLA%20PARA%20PRESENTACION/Formulario%20estructura%20de%20costos%20a%20presen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STRUCTIVO"/>
      <sheetName val="TIPOLOGIA 1"/>
      <sheetName val="TIPOLOGIA 2"/>
      <sheetName val="TIPOLOGIA 3"/>
      <sheetName val="TIPOLOGIA 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88"/>
  <sheetViews>
    <sheetView topLeftCell="A34" zoomScaleNormal="100" zoomScaleSheetLayoutView="115" workbookViewId="0">
      <selection activeCell="C14" sqref="C14"/>
    </sheetView>
  </sheetViews>
  <sheetFormatPr baseColWidth="10" defaultRowHeight="15"/>
  <cols>
    <col min="1" max="1" width="5.7109375" customWidth="1"/>
    <col min="2" max="2" width="38" customWidth="1"/>
    <col min="3" max="3" width="20.5703125" customWidth="1"/>
    <col min="4" max="4" width="26.7109375" customWidth="1"/>
    <col min="5" max="5" width="18.7109375" customWidth="1"/>
    <col min="6" max="8" width="16.7109375" customWidth="1"/>
    <col min="9" max="9" width="17.7109375" customWidth="1"/>
    <col min="10" max="10" width="13" customWidth="1"/>
    <col min="11" max="11" width="10.7109375" customWidth="1"/>
    <col min="12" max="12" width="22" customWidth="1"/>
    <col min="13" max="13" width="27.28515625" bestFit="1" customWidth="1"/>
    <col min="14" max="15" width="27.28515625" customWidth="1"/>
  </cols>
  <sheetData>
    <row r="1" spans="2:15" ht="15.75" thickBot="1"/>
    <row r="2" spans="2:15" ht="19.5" thickBot="1">
      <c r="B2" s="198" t="s">
        <v>259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2:15" ht="18.75">
      <c r="B3" s="57"/>
      <c r="O3" s="303" t="s">
        <v>175</v>
      </c>
    </row>
    <row r="4" spans="2:15">
      <c r="B4" s="35" t="s">
        <v>115</v>
      </c>
      <c r="C4" s="535" t="s">
        <v>449</v>
      </c>
      <c r="D4" s="535"/>
      <c r="E4" s="535"/>
      <c r="I4" s="35"/>
      <c r="J4" s="35"/>
      <c r="O4" s="303" t="s">
        <v>168</v>
      </c>
    </row>
    <row r="5" spans="2:15">
      <c r="B5" s="1" t="s">
        <v>116</v>
      </c>
      <c r="C5" s="535" t="s">
        <v>447</v>
      </c>
      <c r="D5" s="535"/>
      <c r="E5" s="535"/>
      <c r="I5" s="35"/>
      <c r="J5" s="35"/>
      <c r="O5" s="303" t="s">
        <v>169</v>
      </c>
    </row>
    <row r="6" spans="2:15">
      <c r="B6" s="35" t="s">
        <v>118</v>
      </c>
      <c r="C6" s="535" t="s">
        <v>448</v>
      </c>
      <c r="D6" s="535"/>
      <c r="E6" s="535"/>
      <c r="I6" s="35"/>
      <c r="J6" s="35"/>
      <c r="O6" s="303"/>
    </row>
    <row r="7" spans="2:15">
      <c r="B7" s="35" t="s">
        <v>117</v>
      </c>
      <c r="C7" s="535" t="s">
        <v>450</v>
      </c>
      <c r="D7" s="535"/>
      <c r="E7" s="535"/>
      <c r="I7" s="35"/>
      <c r="J7" s="35"/>
      <c r="O7" s="303"/>
    </row>
    <row r="8" spans="2:15">
      <c r="B8" s="35" t="s">
        <v>47</v>
      </c>
      <c r="C8" s="536">
        <v>7450</v>
      </c>
      <c r="D8" s="536"/>
      <c r="E8" s="536"/>
      <c r="F8" s="35"/>
      <c r="G8" s="35"/>
      <c r="H8" s="35"/>
      <c r="I8" s="35"/>
      <c r="J8" s="35"/>
    </row>
    <row r="9" spans="2:15">
      <c r="B9" s="35" t="s">
        <v>170</v>
      </c>
      <c r="C9" s="534" t="s">
        <v>169</v>
      </c>
      <c r="D9" s="534"/>
      <c r="E9" s="534"/>
    </row>
    <row r="10" spans="2:15">
      <c r="B10" s="35" t="s">
        <v>119</v>
      </c>
      <c r="C10" s="534">
        <v>22450</v>
      </c>
      <c r="D10" s="534"/>
      <c r="E10" s="534"/>
    </row>
    <row r="11" spans="2:15">
      <c r="B11" s="35" t="s">
        <v>186</v>
      </c>
      <c r="C11" s="54">
        <f>+G68</f>
        <v>13500</v>
      </c>
    </row>
    <row r="12" spans="2:15">
      <c r="B12" s="35" t="s">
        <v>121</v>
      </c>
      <c r="C12" s="54">
        <f>+I68</f>
        <v>2536</v>
      </c>
    </row>
    <row r="13" spans="2:15">
      <c r="B13" s="35" t="s">
        <v>122</v>
      </c>
      <c r="C13" s="55">
        <f>+E68</f>
        <v>50</v>
      </c>
    </row>
    <row r="15" spans="2:15" ht="15.75" thickBot="1"/>
    <row r="16" spans="2:15" ht="19.5" thickBot="1">
      <c r="B16" s="198" t="s">
        <v>224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</row>
    <row r="18" spans="2:12" ht="33">
      <c r="B18" s="267" t="s">
        <v>195</v>
      </c>
      <c r="C18" s="267" t="s">
        <v>205</v>
      </c>
      <c r="D18" s="267" t="s">
        <v>212</v>
      </c>
      <c r="E18" s="267" t="s">
        <v>213</v>
      </c>
    </row>
    <row r="19" spans="2:12">
      <c r="B19" s="273" t="s">
        <v>202</v>
      </c>
      <c r="C19" s="273">
        <v>35</v>
      </c>
      <c r="D19" s="164">
        <v>98500000</v>
      </c>
      <c r="E19" s="107">
        <f t="shared" ref="E19:E22" si="0">IF(C19=0,0,D19/C19)</f>
        <v>2814285.7142857141</v>
      </c>
    </row>
    <row r="20" spans="2:12">
      <c r="B20" s="273" t="s">
        <v>203</v>
      </c>
      <c r="C20" s="273">
        <v>50</v>
      </c>
      <c r="D20" s="164">
        <v>135000000</v>
      </c>
      <c r="E20" s="107">
        <f t="shared" si="0"/>
        <v>2700000</v>
      </c>
    </row>
    <row r="21" spans="2:12">
      <c r="B21" s="273" t="s">
        <v>438</v>
      </c>
      <c r="C21" s="273">
        <v>55</v>
      </c>
      <c r="D21" s="164">
        <v>145000000</v>
      </c>
      <c r="E21" s="107">
        <f t="shared" si="0"/>
        <v>2636363.6363636362</v>
      </c>
    </row>
    <row r="22" spans="2:12">
      <c r="B22" s="273" t="s">
        <v>439</v>
      </c>
      <c r="C22" s="273">
        <v>63</v>
      </c>
      <c r="D22" s="164">
        <v>157000000</v>
      </c>
      <c r="E22" s="107">
        <f t="shared" si="0"/>
        <v>2492063.4920634921</v>
      </c>
    </row>
    <row r="23" spans="2:12">
      <c r="B23" s="273"/>
      <c r="C23" s="273"/>
      <c r="D23" s="164"/>
      <c r="E23" s="107">
        <f>IF(C23=0,0,D23/C23)</f>
        <v>0</v>
      </c>
    </row>
    <row r="24" spans="2:12">
      <c r="B24" s="273"/>
      <c r="C24" s="273"/>
      <c r="D24" s="164"/>
      <c r="E24" s="107">
        <f t="shared" ref="E24:E26" si="1">IF(C24=0,0,D24/C24)</f>
        <v>0</v>
      </c>
    </row>
    <row r="25" spans="2:12">
      <c r="B25" s="273"/>
      <c r="C25" s="273"/>
      <c r="D25" s="164"/>
      <c r="E25" s="107">
        <f t="shared" si="1"/>
        <v>0</v>
      </c>
    </row>
    <row r="26" spans="2:12">
      <c r="B26" s="273"/>
      <c r="C26" s="273"/>
      <c r="D26" s="164"/>
      <c r="E26" s="107">
        <f t="shared" si="1"/>
        <v>0</v>
      </c>
    </row>
    <row r="28" spans="2:12" ht="16.5">
      <c r="B28" s="268" t="s">
        <v>204</v>
      </c>
    </row>
    <row r="29" spans="2:12" ht="16.5">
      <c r="B29" s="268" t="s">
        <v>206</v>
      </c>
    </row>
    <row r="31" spans="2:12" ht="15.75" thickBot="1"/>
    <row r="32" spans="2:12" ht="19.5" thickBot="1">
      <c r="B32" s="198" t="s">
        <v>190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</row>
    <row r="33" spans="2:12">
      <c r="E33" s="27"/>
      <c r="F33" s="27"/>
      <c r="G33" s="27"/>
      <c r="H33" s="27"/>
      <c r="I33" s="27"/>
      <c r="J33" s="27"/>
    </row>
    <row r="34" spans="2:12" ht="16.5">
      <c r="B34" s="541" t="s">
        <v>44</v>
      </c>
      <c r="C34" s="541"/>
      <c r="D34" s="541"/>
      <c r="E34" s="27"/>
      <c r="F34" s="27"/>
      <c r="G34" s="27"/>
      <c r="H34" s="27"/>
    </row>
    <row r="35" spans="2:12">
      <c r="B35" s="262" t="s">
        <v>41</v>
      </c>
      <c r="C35" s="263" t="s">
        <v>42</v>
      </c>
      <c r="D35" s="263" t="s">
        <v>43</v>
      </c>
      <c r="E35" s="27"/>
      <c r="F35" s="27"/>
    </row>
    <row r="36" spans="2:12" ht="15.75">
      <c r="B36" s="134" t="s">
        <v>171</v>
      </c>
      <c r="C36" s="58">
        <f>+G68</f>
        <v>13500</v>
      </c>
      <c r="D36" s="59">
        <f t="shared" ref="D36:D42" si="2">+C36/$C$43</f>
        <v>0.60133630289532292</v>
      </c>
      <c r="E36" s="148" t="s">
        <v>191</v>
      </c>
      <c r="F36" s="27"/>
      <c r="I36" s="537" t="s">
        <v>48</v>
      </c>
      <c r="J36" s="538"/>
      <c r="K36" s="542"/>
      <c r="L36" s="269">
        <v>2450000000</v>
      </c>
    </row>
    <row r="37" spans="2:12">
      <c r="B37" s="26" t="s">
        <v>45</v>
      </c>
      <c r="C37" s="113">
        <v>1200</v>
      </c>
      <c r="D37" s="34">
        <f t="shared" si="2"/>
        <v>5.3452115812917596E-2</v>
      </c>
      <c r="E37" s="148"/>
      <c r="F37" s="27"/>
      <c r="I37" s="537" t="s">
        <v>51</v>
      </c>
      <c r="J37" s="538"/>
      <c r="K37" s="538"/>
      <c r="L37" s="270">
        <f>+L36/C43</f>
        <v>109131.40311804009</v>
      </c>
    </row>
    <row r="38" spans="2:12">
      <c r="B38" s="26" t="s">
        <v>62</v>
      </c>
      <c r="C38" s="113">
        <v>2850</v>
      </c>
      <c r="D38" s="34">
        <f t="shared" si="2"/>
        <v>0.12694877505567928</v>
      </c>
      <c r="E38" s="148"/>
      <c r="F38" s="27"/>
      <c r="I38" s="537" t="s">
        <v>192</v>
      </c>
      <c r="J38" s="538"/>
      <c r="K38" s="538"/>
      <c r="L38" s="271">
        <f>+L36/C36</f>
        <v>181481.48148148149</v>
      </c>
    </row>
    <row r="39" spans="2:12">
      <c r="B39" s="26" t="s">
        <v>63</v>
      </c>
      <c r="C39" s="113">
        <v>4900</v>
      </c>
      <c r="D39" s="34">
        <f t="shared" si="2"/>
        <v>0.21826280623608019</v>
      </c>
      <c r="E39" s="148"/>
      <c r="F39" s="27"/>
      <c r="I39" s="537" t="s">
        <v>49</v>
      </c>
      <c r="J39" s="538"/>
      <c r="K39" s="538"/>
      <c r="L39" s="271">
        <f>+$L$36/$C$8</f>
        <v>328859.06040268455</v>
      </c>
    </row>
    <row r="40" spans="2:12">
      <c r="B40" s="26" t="s">
        <v>61</v>
      </c>
      <c r="C40" s="113"/>
      <c r="D40" s="34">
        <f t="shared" si="2"/>
        <v>0</v>
      </c>
      <c r="E40" s="27"/>
      <c r="F40" s="27"/>
      <c r="I40" s="537" t="s">
        <v>50</v>
      </c>
      <c r="J40" s="538"/>
      <c r="K40" s="538"/>
      <c r="L40" s="271">
        <f>+$L$39/$C$10</f>
        <v>14.648510485642964</v>
      </c>
    </row>
    <row r="41" spans="2:12">
      <c r="B41" s="111"/>
      <c r="C41" s="113"/>
      <c r="D41" s="34">
        <f t="shared" si="2"/>
        <v>0</v>
      </c>
      <c r="E41" s="27"/>
      <c r="F41" s="27"/>
      <c r="G41" s="27"/>
      <c r="H41" s="27"/>
      <c r="I41" s="537" t="s">
        <v>193</v>
      </c>
      <c r="J41" s="538"/>
      <c r="K41" s="538"/>
      <c r="L41" s="271">
        <f>+$L$39/$C$11</f>
        <v>24.359930400198856</v>
      </c>
    </row>
    <row r="42" spans="2:12">
      <c r="B42" s="111"/>
      <c r="C42" s="113"/>
      <c r="D42" s="34">
        <f t="shared" si="2"/>
        <v>0</v>
      </c>
      <c r="E42" s="27"/>
      <c r="F42" s="27"/>
      <c r="G42" s="27"/>
      <c r="H42" s="27"/>
    </row>
    <row r="43" spans="2:12">
      <c r="B43" s="264" t="s">
        <v>46</v>
      </c>
      <c r="C43" s="265">
        <f>SUM(C36:C42)</f>
        <v>22450</v>
      </c>
      <c r="D43" s="266">
        <f>SUM(D36:D40)</f>
        <v>1</v>
      </c>
      <c r="E43" s="148" t="s">
        <v>191</v>
      </c>
      <c r="F43" s="27"/>
      <c r="G43" s="27"/>
      <c r="H43" s="27"/>
    </row>
    <row r="44" spans="2:12">
      <c r="B44" s="161"/>
      <c r="C44" s="162"/>
      <c r="D44" s="163"/>
      <c r="E44" s="148"/>
      <c r="F44" s="27"/>
      <c r="G44" s="27"/>
      <c r="H44" s="27"/>
    </row>
    <row r="45" spans="2:12">
      <c r="B45" s="161"/>
      <c r="C45" s="162"/>
      <c r="D45" s="163"/>
      <c r="E45" s="148"/>
      <c r="F45" s="27"/>
      <c r="G45" s="27"/>
      <c r="H45" s="27"/>
    </row>
    <row r="46" spans="2:12" ht="15.75" thickBot="1"/>
    <row r="47" spans="2:12" ht="19.5" thickBot="1">
      <c r="B47" s="198" t="s">
        <v>225</v>
      </c>
      <c r="C47" s="198"/>
      <c r="D47" s="198"/>
      <c r="E47" s="198"/>
      <c r="F47" s="198"/>
      <c r="G47" s="198"/>
      <c r="H47" s="198"/>
      <c r="I47" s="198"/>
      <c r="J47" s="249"/>
      <c r="K47" s="249"/>
      <c r="L47" s="249"/>
    </row>
    <row r="48" spans="2:12">
      <c r="B48" s="23"/>
      <c r="C48" s="23"/>
      <c r="D48" s="23"/>
      <c r="E48" s="23"/>
      <c r="F48" s="23"/>
      <c r="G48" s="23"/>
      <c r="H48" s="23"/>
      <c r="I48" s="23"/>
      <c r="J48" s="25"/>
      <c r="K48" s="25"/>
      <c r="L48" s="24"/>
    </row>
    <row r="49" spans="2:15" ht="29.25" customHeight="1">
      <c r="B49" s="207" t="s">
        <v>226</v>
      </c>
      <c r="C49" s="207" t="s">
        <v>195</v>
      </c>
      <c r="D49" s="207" t="s">
        <v>112</v>
      </c>
      <c r="E49" s="207" t="s">
        <v>19</v>
      </c>
      <c r="F49" s="207" t="s">
        <v>166</v>
      </c>
      <c r="G49" s="258" t="s">
        <v>188</v>
      </c>
      <c r="H49" s="207" t="s">
        <v>165</v>
      </c>
      <c r="I49" s="207" t="s">
        <v>189</v>
      </c>
      <c r="J49" s="259" t="s">
        <v>187</v>
      </c>
      <c r="K49" s="207" t="s">
        <v>113</v>
      </c>
      <c r="L49" s="207" t="s">
        <v>172</v>
      </c>
    </row>
    <row r="50" spans="2:15">
      <c r="B50" s="111" t="s">
        <v>20</v>
      </c>
      <c r="C50" s="112" t="s">
        <v>202</v>
      </c>
      <c r="D50" s="111" t="s">
        <v>196</v>
      </c>
      <c r="E50" s="112">
        <v>6</v>
      </c>
      <c r="F50" s="135">
        <v>180</v>
      </c>
      <c r="G50" s="131">
        <f t="shared" ref="G50:G67" si="3">+F50*E50</f>
        <v>1080</v>
      </c>
      <c r="H50" s="131">
        <f t="shared" ref="H50:H67" si="4">IF(C50=0,0,VLOOKUP(C50,$B$19:$F$26,2))</f>
        <v>35</v>
      </c>
      <c r="I50" s="131">
        <f t="shared" ref="I50:I67" si="5">+H50*E50</f>
        <v>210</v>
      </c>
      <c r="J50" s="112" t="s">
        <v>455</v>
      </c>
      <c r="K50" s="112">
        <v>1</v>
      </c>
      <c r="L50" s="112" t="s">
        <v>164</v>
      </c>
      <c r="O50" s="132" t="s">
        <v>164</v>
      </c>
    </row>
    <row r="51" spans="2:15">
      <c r="B51" s="111" t="s">
        <v>21</v>
      </c>
      <c r="C51" s="112" t="s">
        <v>203</v>
      </c>
      <c r="D51" s="111" t="s">
        <v>196</v>
      </c>
      <c r="E51" s="112">
        <v>7</v>
      </c>
      <c r="F51" s="135">
        <v>180</v>
      </c>
      <c r="G51" s="131">
        <f t="shared" si="3"/>
        <v>1260</v>
      </c>
      <c r="H51" s="131">
        <f t="shared" si="4"/>
        <v>50</v>
      </c>
      <c r="I51" s="131">
        <f t="shared" si="5"/>
        <v>350</v>
      </c>
      <c r="J51" s="112" t="s">
        <v>80</v>
      </c>
      <c r="K51" s="112">
        <v>1</v>
      </c>
      <c r="L51" s="112" t="s">
        <v>164</v>
      </c>
      <c r="O51" s="133" t="s">
        <v>173</v>
      </c>
    </row>
    <row r="52" spans="2:15">
      <c r="B52" s="111" t="s">
        <v>440</v>
      </c>
      <c r="C52" s="112" t="s">
        <v>438</v>
      </c>
      <c r="D52" s="111" t="s">
        <v>196</v>
      </c>
      <c r="E52" s="112">
        <v>6</v>
      </c>
      <c r="F52" s="135">
        <v>180</v>
      </c>
      <c r="G52" s="131">
        <f t="shared" si="3"/>
        <v>1080</v>
      </c>
      <c r="H52" s="131">
        <f t="shared" si="4"/>
        <v>55</v>
      </c>
      <c r="I52" s="131">
        <f t="shared" si="5"/>
        <v>330</v>
      </c>
      <c r="J52" s="112" t="s">
        <v>80</v>
      </c>
      <c r="K52" s="112">
        <v>2</v>
      </c>
      <c r="L52" s="112" t="s">
        <v>164</v>
      </c>
      <c r="O52" s="133" t="s">
        <v>174</v>
      </c>
    </row>
    <row r="53" spans="2:15">
      <c r="B53" s="111" t="s">
        <v>441</v>
      </c>
      <c r="C53" s="112" t="s">
        <v>439</v>
      </c>
      <c r="D53" s="111" t="s">
        <v>196</v>
      </c>
      <c r="E53" s="112">
        <v>6</v>
      </c>
      <c r="F53" s="135">
        <v>180</v>
      </c>
      <c r="G53" s="131">
        <f t="shared" si="3"/>
        <v>1080</v>
      </c>
      <c r="H53" s="131">
        <f t="shared" si="4"/>
        <v>63</v>
      </c>
      <c r="I53" s="131">
        <f t="shared" si="5"/>
        <v>378</v>
      </c>
      <c r="J53" s="112" t="s">
        <v>456</v>
      </c>
      <c r="K53" s="112">
        <v>2</v>
      </c>
      <c r="L53" s="112" t="s">
        <v>164</v>
      </c>
      <c r="O53" s="106"/>
    </row>
    <row r="54" spans="2:15">
      <c r="B54" s="111" t="s">
        <v>451</v>
      </c>
      <c r="C54" s="112" t="s">
        <v>202</v>
      </c>
      <c r="D54" s="111" t="s">
        <v>196</v>
      </c>
      <c r="E54" s="112">
        <v>6</v>
      </c>
      <c r="F54" s="135">
        <v>360</v>
      </c>
      <c r="G54" s="131">
        <f t="shared" si="3"/>
        <v>2160</v>
      </c>
      <c r="H54" s="131">
        <f t="shared" si="4"/>
        <v>35</v>
      </c>
      <c r="I54" s="131">
        <f t="shared" si="5"/>
        <v>210</v>
      </c>
      <c r="J54" s="112" t="s">
        <v>455</v>
      </c>
      <c r="K54" s="112">
        <v>1</v>
      </c>
      <c r="L54" s="112" t="s">
        <v>164</v>
      </c>
    </row>
    <row r="55" spans="2:15">
      <c r="B55" s="111" t="s">
        <v>452</v>
      </c>
      <c r="C55" s="112" t="s">
        <v>203</v>
      </c>
      <c r="D55" s="111" t="s">
        <v>196</v>
      </c>
      <c r="E55" s="112">
        <v>7</v>
      </c>
      <c r="F55" s="135">
        <v>360</v>
      </c>
      <c r="G55" s="131">
        <f t="shared" si="3"/>
        <v>2520</v>
      </c>
      <c r="H55" s="131">
        <f t="shared" si="4"/>
        <v>50</v>
      </c>
      <c r="I55" s="131">
        <f t="shared" si="5"/>
        <v>350</v>
      </c>
      <c r="J55" s="112" t="s">
        <v>80</v>
      </c>
      <c r="K55" s="112">
        <v>1</v>
      </c>
      <c r="L55" s="112" t="s">
        <v>164</v>
      </c>
    </row>
    <row r="56" spans="2:15">
      <c r="B56" s="111" t="s">
        <v>453</v>
      </c>
      <c r="C56" s="112" t="s">
        <v>438</v>
      </c>
      <c r="D56" s="111" t="s">
        <v>196</v>
      </c>
      <c r="E56" s="112">
        <v>6</v>
      </c>
      <c r="F56" s="135">
        <v>360</v>
      </c>
      <c r="G56" s="131">
        <f t="shared" si="3"/>
        <v>2160</v>
      </c>
      <c r="H56" s="131">
        <f t="shared" si="4"/>
        <v>55</v>
      </c>
      <c r="I56" s="131">
        <f t="shared" si="5"/>
        <v>330</v>
      </c>
      <c r="J56" s="112" t="s">
        <v>80</v>
      </c>
      <c r="K56" s="112">
        <v>2</v>
      </c>
      <c r="L56" s="112" t="s">
        <v>164</v>
      </c>
    </row>
    <row r="57" spans="2:15">
      <c r="B57" s="111" t="s">
        <v>454</v>
      </c>
      <c r="C57" s="112" t="s">
        <v>439</v>
      </c>
      <c r="D57" s="111" t="s">
        <v>196</v>
      </c>
      <c r="E57" s="112">
        <v>6</v>
      </c>
      <c r="F57" s="135">
        <v>360</v>
      </c>
      <c r="G57" s="131">
        <f t="shared" si="3"/>
        <v>2160</v>
      </c>
      <c r="H57" s="131">
        <f t="shared" si="4"/>
        <v>63</v>
      </c>
      <c r="I57" s="131">
        <f t="shared" si="5"/>
        <v>378</v>
      </c>
      <c r="J57" s="112" t="s">
        <v>456</v>
      </c>
      <c r="K57" s="112">
        <v>2</v>
      </c>
      <c r="L57" s="112" t="s">
        <v>164</v>
      </c>
    </row>
    <row r="58" spans="2:15">
      <c r="B58" s="111"/>
      <c r="C58" s="112"/>
      <c r="D58" s="111"/>
      <c r="E58" s="112"/>
      <c r="F58" s="135"/>
      <c r="G58" s="131">
        <f t="shared" si="3"/>
        <v>0</v>
      </c>
      <c r="H58" s="131">
        <f t="shared" si="4"/>
        <v>0</v>
      </c>
      <c r="I58" s="131">
        <f t="shared" si="5"/>
        <v>0</v>
      </c>
      <c r="J58" s="112"/>
      <c r="K58" s="112"/>
      <c r="L58" s="112"/>
    </row>
    <row r="59" spans="2:15">
      <c r="B59" s="111"/>
      <c r="C59" s="112"/>
      <c r="D59" s="111"/>
      <c r="E59" s="112"/>
      <c r="F59" s="135"/>
      <c r="G59" s="131">
        <f t="shared" si="3"/>
        <v>0</v>
      </c>
      <c r="H59" s="131">
        <f t="shared" si="4"/>
        <v>0</v>
      </c>
      <c r="I59" s="131">
        <f t="shared" si="5"/>
        <v>0</v>
      </c>
      <c r="J59" s="112"/>
      <c r="K59" s="112"/>
      <c r="L59" s="112"/>
    </row>
    <row r="60" spans="2:15">
      <c r="B60" s="111"/>
      <c r="C60" s="112"/>
      <c r="D60" s="111"/>
      <c r="E60" s="112"/>
      <c r="F60" s="135"/>
      <c r="G60" s="131">
        <f t="shared" si="3"/>
        <v>0</v>
      </c>
      <c r="H60" s="131">
        <f t="shared" si="4"/>
        <v>0</v>
      </c>
      <c r="I60" s="131">
        <f t="shared" si="5"/>
        <v>0</v>
      </c>
      <c r="J60" s="112"/>
      <c r="K60" s="112"/>
      <c r="L60" s="112"/>
    </row>
    <row r="61" spans="2:15">
      <c r="B61" s="111"/>
      <c r="C61" s="112"/>
      <c r="D61" s="111"/>
      <c r="E61" s="112"/>
      <c r="F61" s="135"/>
      <c r="G61" s="131">
        <f t="shared" si="3"/>
        <v>0</v>
      </c>
      <c r="H61" s="131">
        <f t="shared" si="4"/>
        <v>0</v>
      </c>
      <c r="I61" s="131">
        <f t="shared" si="5"/>
        <v>0</v>
      </c>
      <c r="J61" s="112"/>
      <c r="K61" s="112"/>
      <c r="L61" s="112"/>
    </row>
    <row r="62" spans="2:15">
      <c r="B62" s="111"/>
      <c r="C62" s="112"/>
      <c r="D62" s="111"/>
      <c r="E62" s="112"/>
      <c r="F62" s="135"/>
      <c r="G62" s="131">
        <f t="shared" si="3"/>
        <v>0</v>
      </c>
      <c r="H62" s="131">
        <f t="shared" si="4"/>
        <v>0</v>
      </c>
      <c r="I62" s="131">
        <f t="shared" si="5"/>
        <v>0</v>
      </c>
      <c r="J62" s="112"/>
      <c r="K62" s="112"/>
      <c r="L62" s="112"/>
    </row>
    <row r="63" spans="2:15">
      <c r="B63" s="111"/>
      <c r="C63" s="112"/>
      <c r="D63" s="111"/>
      <c r="E63" s="112"/>
      <c r="F63" s="135"/>
      <c r="G63" s="131">
        <f t="shared" si="3"/>
        <v>0</v>
      </c>
      <c r="H63" s="131">
        <f t="shared" si="4"/>
        <v>0</v>
      </c>
      <c r="I63" s="131">
        <f t="shared" si="5"/>
        <v>0</v>
      </c>
      <c r="J63" s="112"/>
      <c r="K63" s="112"/>
      <c r="L63" s="112"/>
    </row>
    <row r="64" spans="2:15">
      <c r="B64" s="111"/>
      <c r="C64" s="112"/>
      <c r="D64" s="111"/>
      <c r="E64" s="112"/>
      <c r="F64" s="135"/>
      <c r="G64" s="131">
        <f t="shared" si="3"/>
        <v>0</v>
      </c>
      <c r="H64" s="131">
        <f t="shared" si="4"/>
        <v>0</v>
      </c>
      <c r="I64" s="131">
        <f t="shared" si="5"/>
        <v>0</v>
      </c>
      <c r="J64" s="112"/>
      <c r="K64" s="112"/>
      <c r="L64" s="112"/>
    </row>
    <row r="65" spans="2:12">
      <c r="B65" s="111"/>
      <c r="C65" s="112"/>
      <c r="D65" s="111"/>
      <c r="E65" s="112"/>
      <c r="F65" s="135"/>
      <c r="G65" s="131">
        <f t="shared" si="3"/>
        <v>0</v>
      </c>
      <c r="H65" s="131">
        <f t="shared" si="4"/>
        <v>0</v>
      </c>
      <c r="I65" s="131">
        <f t="shared" si="5"/>
        <v>0</v>
      </c>
      <c r="J65" s="112"/>
      <c r="K65" s="112"/>
      <c r="L65" s="112"/>
    </row>
    <row r="66" spans="2:12">
      <c r="B66" s="111"/>
      <c r="C66" s="112"/>
      <c r="D66" s="111"/>
      <c r="E66" s="112"/>
      <c r="F66" s="135"/>
      <c r="G66" s="131">
        <f t="shared" si="3"/>
        <v>0</v>
      </c>
      <c r="H66" s="131">
        <f t="shared" si="4"/>
        <v>0</v>
      </c>
      <c r="I66" s="131">
        <f t="shared" si="5"/>
        <v>0</v>
      </c>
      <c r="J66" s="112"/>
      <c r="K66" s="112"/>
      <c r="L66" s="112"/>
    </row>
    <row r="67" spans="2:12">
      <c r="B67" s="111"/>
      <c r="C67" s="112"/>
      <c r="D67" s="111"/>
      <c r="E67" s="112"/>
      <c r="F67" s="135"/>
      <c r="G67" s="131">
        <f t="shared" si="3"/>
        <v>0</v>
      </c>
      <c r="H67" s="131">
        <f t="shared" si="4"/>
        <v>0</v>
      </c>
      <c r="I67" s="131">
        <f t="shared" si="5"/>
        <v>0</v>
      </c>
      <c r="J67" s="112"/>
      <c r="K67" s="112"/>
      <c r="L67" s="112"/>
    </row>
    <row r="68" spans="2:12">
      <c r="B68" s="539" t="s">
        <v>8</v>
      </c>
      <c r="C68" s="539"/>
      <c r="D68" s="540"/>
      <c r="E68" s="207">
        <f>SUM(E50:E67)</f>
        <v>50</v>
      </c>
      <c r="F68" s="207" t="s">
        <v>8</v>
      </c>
      <c r="G68" s="260">
        <f>SUM(G50:G67)</f>
        <v>13500</v>
      </c>
      <c r="H68" s="207" t="s">
        <v>8</v>
      </c>
      <c r="I68" s="260">
        <f>SUM(I50:I67)</f>
        <v>2536</v>
      </c>
      <c r="J68" s="261"/>
      <c r="K68" s="261"/>
      <c r="L68" s="261"/>
    </row>
    <row r="76" spans="2:12" ht="19.5" customHeight="1"/>
    <row r="81" spans="13:14">
      <c r="M81" s="27"/>
      <c r="N81" s="27"/>
    </row>
    <row r="88" spans="13:14" ht="39" customHeight="1"/>
  </sheetData>
  <sheetProtection algorithmName="SHA-512" hashValue="ACg2gjm03qY6mPXKRDWIyupq8+FH3TOFv48jRktSLDVL0vsrwfFiv4hViIOHC9IMSVE8jy/wW28+vKUVABBt5w==" saltValue="pCDQoEnXTW79LtfkxZyxDA==" spinCount="100000" sheet="1" objects="1" scenarios="1"/>
  <mergeCells count="15">
    <mergeCell ref="I39:K39"/>
    <mergeCell ref="I40:K40"/>
    <mergeCell ref="I41:K41"/>
    <mergeCell ref="B68:D68"/>
    <mergeCell ref="B34:D34"/>
    <mergeCell ref="I36:K36"/>
    <mergeCell ref="I37:K37"/>
    <mergeCell ref="I38:K38"/>
    <mergeCell ref="C9:E9"/>
    <mergeCell ref="C10:E10"/>
    <mergeCell ref="C4:E4"/>
    <mergeCell ref="C5:E5"/>
    <mergeCell ref="C6:E6"/>
    <mergeCell ref="C7:E7"/>
    <mergeCell ref="C8:E8"/>
  </mergeCells>
  <phoneticPr fontId="84" type="noConversion"/>
  <conditionalFormatting sqref="C43">
    <cfRule type="cellIs" dxfId="4" priority="1" operator="notEqual">
      <formula>$C$10</formula>
    </cfRule>
  </conditionalFormatting>
  <dataValidations count="3">
    <dataValidation type="list" allowBlank="1" showInputMessage="1" showErrorMessage="1" sqref="L50:L67">
      <formula1>$O$50:$O$53</formula1>
    </dataValidation>
    <dataValidation type="list" allowBlank="1" showInputMessage="1" showErrorMessage="1" sqref="C9">
      <formula1>$O$4:$O$7</formula1>
    </dataValidation>
    <dataValidation type="list" allowBlank="1" showInputMessage="1" showErrorMessage="1" sqref="C50:C67">
      <formula1>$B$19:$B$26</formula1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40"/>
  <sheetViews>
    <sheetView zoomScale="80" zoomScaleNormal="80" zoomScaleSheetLayoutView="70" workbookViewId="0">
      <selection activeCell="C30" sqref="C30:F30"/>
    </sheetView>
  </sheetViews>
  <sheetFormatPr baseColWidth="10" defaultRowHeight="15"/>
  <cols>
    <col min="1" max="2" width="5.7109375" customWidth="1"/>
    <col min="3" max="3" width="47.28515625" bestFit="1" customWidth="1"/>
    <col min="4" max="4" width="15.7109375" customWidth="1"/>
    <col min="5" max="5" width="11.5703125" customWidth="1"/>
    <col min="6" max="6" width="19.7109375" customWidth="1"/>
    <col min="7" max="7" width="18.28515625" customWidth="1"/>
    <col min="9" max="9" width="17" customWidth="1"/>
  </cols>
  <sheetData>
    <row r="2" spans="2:7" ht="15.75" thickBot="1"/>
    <row r="3" spans="2:7" ht="20.100000000000001" customHeight="1" thickBot="1">
      <c r="B3" s="198" t="s">
        <v>207</v>
      </c>
      <c r="C3" s="249"/>
      <c r="D3" s="199"/>
      <c r="E3" s="199"/>
      <c r="F3" s="199"/>
      <c r="G3" s="199"/>
    </row>
    <row r="5" spans="2:7" ht="46.5" customHeight="1">
      <c r="B5" s="250" t="s">
        <v>78</v>
      </c>
      <c r="C5" s="250" t="s">
        <v>184</v>
      </c>
      <c r="D5" s="250" t="s">
        <v>23</v>
      </c>
      <c r="E5" s="250" t="s">
        <v>19</v>
      </c>
      <c r="F5" s="251" t="s">
        <v>214</v>
      </c>
      <c r="G5" s="251" t="s">
        <v>215</v>
      </c>
    </row>
    <row r="6" spans="2:7">
      <c r="B6" s="253">
        <v>1</v>
      </c>
      <c r="C6" s="253" t="s">
        <v>71</v>
      </c>
      <c r="D6" s="136" t="s">
        <v>22</v>
      </c>
      <c r="E6" s="114">
        <v>1</v>
      </c>
      <c r="F6" s="114">
        <v>10000000</v>
      </c>
      <c r="G6" s="255">
        <f>+F6*E6</f>
        <v>10000000</v>
      </c>
    </row>
    <row r="7" spans="2:7">
      <c r="B7" s="237">
        <v>2</v>
      </c>
      <c r="C7" s="237" t="s">
        <v>72</v>
      </c>
      <c r="D7" s="120" t="s">
        <v>22</v>
      </c>
      <c r="E7" s="115">
        <v>1</v>
      </c>
      <c r="F7" s="115">
        <v>80000000</v>
      </c>
      <c r="G7" s="256">
        <f>+F7*E7</f>
        <v>80000000</v>
      </c>
    </row>
    <row r="8" spans="2:7">
      <c r="B8" s="237">
        <v>3</v>
      </c>
      <c r="C8" s="237" t="s">
        <v>64</v>
      </c>
      <c r="D8" s="120" t="s">
        <v>22</v>
      </c>
      <c r="E8" s="115"/>
      <c r="F8" s="115"/>
      <c r="G8" s="256">
        <f>+F8*E8</f>
        <v>0</v>
      </c>
    </row>
    <row r="9" spans="2:7">
      <c r="B9" s="237">
        <v>4</v>
      </c>
      <c r="C9" s="237" t="s">
        <v>9</v>
      </c>
      <c r="D9" s="120" t="s">
        <v>22</v>
      </c>
      <c r="E9" s="115"/>
      <c r="F9" s="115"/>
      <c r="G9" s="256">
        <f t="shared" ref="G9:G29" si="0">+F9*E9</f>
        <v>0</v>
      </c>
    </row>
    <row r="10" spans="2:7">
      <c r="B10" s="237">
        <v>5</v>
      </c>
      <c r="C10" s="237" t="s">
        <v>73</v>
      </c>
      <c r="D10" s="120" t="s">
        <v>22</v>
      </c>
      <c r="E10" s="115"/>
      <c r="F10" s="115"/>
      <c r="G10" s="256">
        <f t="shared" si="0"/>
        <v>0</v>
      </c>
    </row>
    <row r="11" spans="2:7">
      <c r="B11" s="237">
        <v>6</v>
      </c>
      <c r="C11" s="237" t="s">
        <v>37</v>
      </c>
      <c r="D11" s="120" t="s">
        <v>22</v>
      </c>
      <c r="E11" s="115"/>
      <c r="F11" s="115"/>
      <c r="G11" s="256">
        <f t="shared" si="0"/>
        <v>0</v>
      </c>
    </row>
    <row r="12" spans="2:7">
      <c r="B12" s="237">
        <v>7</v>
      </c>
      <c r="C12" s="237" t="s">
        <v>10</v>
      </c>
      <c r="D12" s="120" t="s">
        <v>22</v>
      </c>
      <c r="E12" s="115"/>
      <c r="F12" s="115"/>
      <c r="G12" s="256">
        <f t="shared" si="0"/>
        <v>0</v>
      </c>
    </row>
    <row r="13" spans="2:7">
      <c r="B13" s="237">
        <v>8</v>
      </c>
      <c r="C13" s="237" t="s">
        <v>11</v>
      </c>
      <c r="D13" s="120" t="s">
        <v>22</v>
      </c>
      <c r="E13" s="115"/>
      <c r="F13" s="115"/>
      <c r="G13" s="256">
        <f t="shared" si="0"/>
        <v>0</v>
      </c>
    </row>
    <row r="14" spans="2:7">
      <c r="B14" s="237">
        <v>9</v>
      </c>
      <c r="C14" s="237" t="s">
        <v>12</v>
      </c>
      <c r="D14" s="120" t="s">
        <v>22</v>
      </c>
      <c r="E14" s="115"/>
      <c r="F14" s="115"/>
      <c r="G14" s="256">
        <f t="shared" si="0"/>
        <v>0</v>
      </c>
    </row>
    <row r="15" spans="2:7">
      <c r="B15" s="237">
        <v>10</v>
      </c>
      <c r="C15" s="237" t="s">
        <v>34</v>
      </c>
      <c r="D15" s="120" t="s">
        <v>22</v>
      </c>
      <c r="E15" s="115"/>
      <c r="F15" s="115"/>
      <c r="G15" s="256">
        <f t="shared" si="0"/>
        <v>0</v>
      </c>
    </row>
    <row r="16" spans="2:7">
      <c r="B16" s="237">
        <v>11</v>
      </c>
      <c r="C16" s="237" t="s">
        <v>66</v>
      </c>
      <c r="D16" s="120" t="s">
        <v>22</v>
      </c>
      <c r="E16" s="115">
        <v>1</v>
      </c>
      <c r="F16" s="115">
        <v>230000000</v>
      </c>
      <c r="G16" s="256">
        <f t="shared" si="0"/>
        <v>230000000</v>
      </c>
    </row>
    <row r="17" spans="2:7">
      <c r="B17" s="237">
        <v>12</v>
      </c>
      <c r="C17" s="237" t="s">
        <v>65</v>
      </c>
      <c r="D17" s="120" t="s">
        <v>22</v>
      </c>
      <c r="E17" s="115"/>
      <c r="F17" s="115"/>
      <c r="G17" s="256">
        <f t="shared" si="0"/>
        <v>0</v>
      </c>
    </row>
    <row r="18" spans="2:7">
      <c r="B18" s="237">
        <v>13</v>
      </c>
      <c r="C18" s="237" t="s">
        <v>70</v>
      </c>
      <c r="D18" s="120" t="s">
        <v>22</v>
      </c>
      <c r="E18" s="115"/>
      <c r="F18" s="115"/>
      <c r="G18" s="256">
        <f t="shared" si="0"/>
        <v>0</v>
      </c>
    </row>
    <row r="19" spans="2:7">
      <c r="B19" s="237">
        <v>14</v>
      </c>
      <c r="C19" s="237" t="s">
        <v>67</v>
      </c>
      <c r="D19" s="120" t="s">
        <v>22</v>
      </c>
      <c r="E19" s="115"/>
      <c r="F19" s="115"/>
      <c r="G19" s="256">
        <f t="shared" si="0"/>
        <v>0</v>
      </c>
    </row>
    <row r="20" spans="2:7">
      <c r="B20" s="237">
        <v>15</v>
      </c>
      <c r="C20" s="237" t="s">
        <v>68</v>
      </c>
      <c r="D20" s="120" t="s">
        <v>22</v>
      </c>
      <c r="E20" s="115">
        <v>1</v>
      </c>
      <c r="F20" s="115">
        <v>45000000</v>
      </c>
      <c r="G20" s="256">
        <f t="shared" si="0"/>
        <v>45000000</v>
      </c>
    </row>
    <row r="21" spans="2:7">
      <c r="B21" s="237">
        <v>16</v>
      </c>
      <c r="C21" s="237" t="s">
        <v>79</v>
      </c>
      <c r="D21" s="120" t="s">
        <v>22</v>
      </c>
      <c r="E21" s="115">
        <v>1</v>
      </c>
      <c r="F21" s="115">
        <v>112000000</v>
      </c>
      <c r="G21" s="256">
        <f t="shared" si="0"/>
        <v>112000000</v>
      </c>
    </row>
    <row r="22" spans="2:7">
      <c r="B22" s="237">
        <v>17</v>
      </c>
      <c r="C22" s="237" t="s">
        <v>35</v>
      </c>
      <c r="D22" s="120" t="s">
        <v>22</v>
      </c>
      <c r="E22" s="115"/>
      <c r="F22" s="115"/>
      <c r="G22" s="256">
        <f t="shared" si="0"/>
        <v>0</v>
      </c>
    </row>
    <row r="23" spans="2:7">
      <c r="B23" s="237">
        <v>18</v>
      </c>
      <c r="C23" s="237" t="s">
        <v>69</v>
      </c>
      <c r="D23" s="120" t="s">
        <v>22</v>
      </c>
      <c r="E23" s="115">
        <v>1</v>
      </c>
      <c r="F23" s="115">
        <f>950000000*0.416666666666667</f>
        <v>395833333.33333367</v>
      </c>
      <c r="G23" s="256">
        <f t="shared" si="0"/>
        <v>395833333.33333367</v>
      </c>
    </row>
    <row r="24" spans="2:7">
      <c r="B24" s="237">
        <v>19</v>
      </c>
      <c r="C24" s="237" t="s">
        <v>13</v>
      </c>
      <c r="D24" s="120" t="s">
        <v>22</v>
      </c>
      <c r="E24" s="115"/>
      <c r="F24" s="115"/>
      <c r="G24" s="256">
        <f t="shared" si="0"/>
        <v>0</v>
      </c>
    </row>
    <row r="25" spans="2:7">
      <c r="B25" s="237">
        <v>20</v>
      </c>
      <c r="C25" s="237" t="s">
        <v>36</v>
      </c>
      <c r="D25" s="120" t="s">
        <v>22</v>
      </c>
      <c r="E25" s="115">
        <v>1</v>
      </c>
      <c r="F25" s="115">
        <v>60000000</v>
      </c>
      <c r="G25" s="256">
        <f t="shared" si="0"/>
        <v>60000000</v>
      </c>
    </row>
    <row r="26" spans="2:7">
      <c r="B26" s="237">
        <v>21</v>
      </c>
      <c r="C26" s="237" t="s">
        <v>81</v>
      </c>
      <c r="D26" s="120" t="s">
        <v>22</v>
      </c>
      <c r="E26" s="115"/>
      <c r="F26" s="115"/>
      <c r="G26" s="256">
        <f t="shared" si="0"/>
        <v>0</v>
      </c>
    </row>
    <row r="27" spans="2:7">
      <c r="B27" s="237">
        <v>22</v>
      </c>
      <c r="C27" s="237" t="s">
        <v>82</v>
      </c>
      <c r="D27" s="120" t="s">
        <v>22</v>
      </c>
      <c r="E27" s="115"/>
      <c r="F27" s="115"/>
      <c r="G27" s="256">
        <f t="shared" si="0"/>
        <v>0</v>
      </c>
    </row>
    <row r="28" spans="2:7">
      <c r="B28" s="254">
        <v>23</v>
      </c>
      <c r="C28" s="254" t="s">
        <v>124</v>
      </c>
      <c r="D28" s="137" t="s">
        <v>22</v>
      </c>
      <c r="E28" s="116"/>
      <c r="F28" s="117"/>
      <c r="G28" s="257">
        <f t="shared" si="0"/>
        <v>0</v>
      </c>
    </row>
    <row r="29" spans="2:7">
      <c r="B29" s="237">
        <v>24</v>
      </c>
      <c r="C29" s="237" t="s">
        <v>161</v>
      </c>
      <c r="D29" s="120"/>
      <c r="E29" s="118"/>
      <c r="F29" s="115"/>
      <c r="G29" s="256">
        <f t="shared" si="0"/>
        <v>0</v>
      </c>
    </row>
    <row r="30" spans="2:7">
      <c r="B30" s="237">
        <v>25</v>
      </c>
      <c r="C30" s="119"/>
      <c r="D30" s="120"/>
      <c r="E30" s="118"/>
      <c r="F30" s="115"/>
      <c r="G30" s="256">
        <f t="shared" ref="G30:G35" si="1">+F30*E30</f>
        <v>0</v>
      </c>
    </row>
    <row r="31" spans="2:7">
      <c r="B31" s="237">
        <v>26</v>
      </c>
      <c r="C31" s="119"/>
      <c r="D31" s="120"/>
      <c r="E31" s="118"/>
      <c r="F31" s="115"/>
      <c r="G31" s="256">
        <f t="shared" si="1"/>
        <v>0</v>
      </c>
    </row>
    <row r="32" spans="2:7">
      <c r="B32" s="254">
        <v>27</v>
      </c>
      <c r="C32" s="119"/>
      <c r="D32" s="120"/>
      <c r="E32" s="118"/>
      <c r="F32" s="115"/>
      <c r="G32" s="257">
        <f t="shared" si="1"/>
        <v>0</v>
      </c>
    </row>
    <row r="33" spans="2:7">
      <c r="B33" s="237">
        <v>28</v>
      </c>
      <c r="C33" s="119"/>
      <c r="D33" s="120"/>
      <c r="E33" s="118"/>
      <c r="F33" s="115"/>
      <c r="G33" s="256">
        <f t="shared" si="1"/>
        <v>0</v>
      </c>
    </row>
    <row r="34" spans="2:7">
      <c r="B34" s="237">
        <v>29</v>
      </c>
      <c r="C34" s="119"/>
      <c r="D34" s="120"/>
      <c r="E34" s="118"/>
      <c r="F34" s="115"/>
      <c r="G34" s="256">
        <f t="shared" si="1"/>
        <v>0</v>
      </c>
    </row>
    <row r="35" spans="2:7">
      <c r="B35" s="237">
        <v>30</v>
      </c>
      <c r="C35" s="119"/>
      <c r="D35" s="120"/>
      <c r="E35" s="118"/>
      <c r="F35" s="115"/>
      <c r="G35" s="256">
        <f t="shared" si="1"/>
        <v>0</v>
      </c>
    </row>
    <row r="36" spans="2:7" ht="15.75">
      <c r="B36" s="543" t="s">
        <v>216</v>
      </c>
      <c r="C36" s="543"/>
      <c r="D36" s="543"/>
      <c r="E36" s="543"/>
      <c r="F36" s="543"/>
      <c r="G36" s="252">
        <f>SUM(G6:G35)</f>
        <v>932833333.33333373</v>
      </c>
    </row>
    <row r="37" spans="2:7" ht="15.75">
      <c r="B37" s="543" t="s">
        <v>217</v>
      </c>
      <c r="C37" s="543"/>
      <c r="D37" s="543"/>
      <c r="E37" s="543"/>
      <c r="F37" s="543"/>
      <c r="G37" s="252">
        <f>+G36/'1- DATOS DEL PROYECTO'!C36</f>
        <v>69098.765432098793</v>
      </c>
    </row>
    <row r="39" spans="2:7">
      <c r="B39" s="544" t="s">
        <v>208</v>
      </c>
      <c r="C39" s="544"/>
      <c r="D39" s="544"/>
      <c r="E39" s="544"/>
      <c r="F39" s="544"/>
      <c r="G39" s="544"/>
    </row>
    <row r="40" spans="2:7" ht="30.75" customHeight="1">
      <c r="B40" s="544"/>
      <c r="C40" s="544"/>
      <c r="D40" s="544"/>
      <c r="E40" s="544"/>
      <c r="F40" s="544"/>
      <c r="G40" s="544"/>
    </row>
  </sheetData>
  <sheetProtection algorithmName="SHA-512" hashValue="UWGpNmr1HeM4UYbIavKtgGC/iYIf3niL3RyVsj71BmIJORS6X61fPmhZRbOV04+Z3Y23zJ2Sq4wp7AcHZkENng==" saltValue="bhdk1oHodANWl5eFIVcdXQ==" spinCount="100000" sheet="1" objects="1" scenarios="1"/>
  <mergeCells count="3">
    <mergeCell ref="B36:F36"/>
    <mergeCell ref="B37:F37"/>
    <mergeCell ref="B39:G40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BT34"/>
  <sheetViews>
    <sheetView zoomScaleNormal="100" zoomScaleSheetLayoutView="70" workbookViewId="0">
      <pane xSplit="7" topLeftCell="I1" activePane="topRight" state="frozen"/>
      <selection activeCell="G35" sqref="G35"/>
      <selection pane="topRight" activeCell="J29" sqref="J29"/>
    </sheetView>
  </sheetViews>
  <sheetFormatPr baseColWidth="10" defaultRowHeight="15"/>
  <cols>
    <col min="1" max="1" width="5.42578125" customWidth="1"/>
    <col min="2" max="2" width="84" customWidth="1"/>
    <col min="3" max="5" width="5.7109375" customWidth="1"/>
    <col min="6" max="6" width="20.42578125" customWidth="1"/>
    <col min="7" max="8" width="22.5703125" customWidth="1"/>
    <col min="9" max="10" width="18.28515625" customWidth="1"/>
    <col min="11" max="11" width="21.28515625" customWidth="1"/>
    <col min="12" max="12" width="20.7109375" customWidth="1"/>
    <col min="13" max="13" width="31.28515625" customWidth="1"/>
    <col min="14" max="14" width="34.7109375" customWidth="1"/>
    <col min="17" max="17" width="17.28515625" hidden="1" customWidth="1"/>
    <col min="18" max="18" width="16.28515625" hidden="1" customWidth="1"/>
    <col min="19" max="19" width="16.42578125" hidden="1" customWidth="1"/>
    <col min="20" max="30" width="14.7109375" hidden="1" customWidth="1"/>
    <col min="31" max="34" width="11.5703125" hidden="1" customWidth="1"/>
    <col min="35" max="35" width="13.42578125" hidden="1" customWidth="1"/>
    <col min="36" max="42" width="11.5703125" hidden="1" customWidth="1"/>
    <col min="43" max="68" width="0" hidden="1" customWidth="1"/>
  </cols>
  <sheetData>
    <row r="1" spans="2:72" ht="15.75" thickBot="1"/>
    <row r="2" spans="2:72" ht="19.5" thickBot="1">
      <c r="B2" s="198" t="s">
        <v>243</v>
      </c>
      <c r="C2" s="225"/>
      <c r="D2" s="225"/>
      <c r="E2" s="225"/>
      <c r="F2" s="225"/>
      <c r="G2" s="225"/>
      <c r="H2" s="225"/>
      <c r="I2" s="225"/>
      <c r="J2" s="225"/>
      <c r="K2" s="199"/>
      <c r="L2" s="199"/>
      <c r="M2" s="199"/>
      <c r="N2" s="199"/>
      <c r="O2" s="199"/>
    </row>
    <row r="3" spans="2:72" ht="15.75" thickBot="1">
      <c r="B3" s="223"/>
      <c r="C3" s="223"/>
      <c r="D3" s="223"/>
      <c r="E3" s="223"/>
      <c r="F3" s="223"/>
      <c r="G3" s="223"/>
      <c r="H3" s="223"/>
      <c r="I3" s="223"/>
      <c r="J3" s="223"/>
      <c r="K3" s="224"/>
      <c r="L3" s="224"/>
      <c r="M3" s="224"/>
      <c r="N3" s="224"/>
      <c r="O3" s="224"/>
      <c r="P3" t="s">
        <v>185</v>
      </c>
    </row>
    <row r="4" spans="2:72" ht="28.5" customHeight="1">
      <c r="B4" s="552" t="s">
        <v>52</v>
      </c>
      <c r="C4" s="560" t="s">
        <v>99</v>
      </c>
      <c r="D4" s="562" t="s">
        <v>97</v>
      </c>
      <c r="E4" s="564" t="s">
        <v>98</v>
      </c>
      <c r="F4" s="566" t="s">
        <v>262</v>
      </c>
      <c r="G4" s="553" t="s">
        <v>218</v>
      </c>
      <c r="H4" s="553" t="s">
        <v>311</v>
      </c>
      <c r="I4" s="554" t="s">
        <v>104</v>
      </c>
      <c r="J4" s="554"/>
      <c r="K4" s="555" t="s">
        <v>103</v>
      </c>
      <c r="L4" s="555"/>
      <c r="M4" s="235" t="s">
        <v>114</v>
      </c>
      <c r="N4" s="222">
        <v>0.9</v>
      </c>
      <c r="O4" s="236">
        <f>1/O5</f>
        <v>0.91191134101280069</v>
      </c>
      <c r="P4" s="149">
        <f>+N4-O4</f>
        <v>-1.1911341012800669E-2</v>
      </c>
      <c r="Q4" s="145"/>
      <c r="R4" s="551" t="s">
        <v>111</v>
      </c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</row>
    <row r="5" spans="2:72" ht="44.25" customHeight="1">
      <c r="B5" s="552"/>
      <c r="C5" s="560"/>
      <c r="D5" s="562"/>
      <c r="E5" s="564"/>
      <c r="F5" s="553"/>
      <c r="G5" s="554"/>
      <c r="H5" s="554"/>
      <c r="I5" s="226" t="s">
        <v>74</v>
      </c>
      <c r="J5" s="226" t="s">
        <v>75</v>
      </c>
      <c r="K5" s="229" t="s">
        <v>74</v>
      </c>
      <c r="L5" s="229" t="s">
        <v>75</v>
      </c>
      <c r="M5" s="232">
        <f>1/N5</f>
        <v>0.91191134101280069</v>
      </c>
      <c r="N5" s="233">
        <f>1+I6</f>
        <v>1.096597832514469</v>
      </c>
      <c r="O5" s="234">
        <f>+$N$5+$K$29+K31</f>
        <v>1.096597832514469</v>
      </c>
      <c r="P5" s="63"/>
      <c r="Q5" s="558" t="s">
        <v>181</v>
      </c>
      <c r="R5" s="51" t="s">
        <v>110</v>
      </c>
      <c r="S5" s="47">
        <v>1</v>
      </c>
      <c r="T5" s="47">
        <v>2</v>
      </c>
      <c r="U5" s="47">
        <v>3</v>
      </c>
      <c r="V5" s="47">
        <v>4</v>
      </c>
      <c r="W5" s="47">
        <v>5</v>
      </c>
      <c r="X5" s="47">
        <v>6</v>
      </c>
      <c r="Y5" s="47">
        <v>7</v>
      </c>
      <c r="Z5" s="47">
        <v>8</v>
      </c>
      <c r="AA5" s="47">
        <v>9</v>
      </c>
      <c r="AB5" s="47">
        <v>10</v>
      </c>
      <c r="AC5" s="47">
        <v>11</v>
      </c>
      <c r="AD5" s="47">
        <v>12</v>
      </c>
      <c r="AE5" s="47">
        <v>13</v>
      </c>
      <c r="AF5" s="47">
        <v>14</v>
      </c>
      <c r="AG5" s="47">
        <v>15</v>
      </c>
      <c r="AH5" s="47">
        <v>16</v>
      </c>
      <c r="AI5" s="47">
        <v>17</v>
      </c>
      <c r="AJ5" s="47">
        <v>18</v>
      </c>
      <c r="AK5" s="47">
        <v>19</v>
      </c>
      <c r="AL5" s="47">
        <v>20</v>
      </c>
      <c r="AM5" s="47">
        <v>21</v>
      </c>
      <c r="AN5" s="47">
        <v>22</v>
      </c>
      <c r="AO5" s="47">
        <v>23</v>
      </c>
      <c r="AP5" s="47">
        <v>24</v>
      </c>
    </row>
    <row r="6" spans="2:72" ht="39.75" customHeight="1">
      <c r="B6" s="552"/>
      <c r="C6" s="561"/>
      <c r="D6" s="563"/>
      <c r="E6" s="565"/>
      <c r="F6" s="554"/>
      <c r="G6" s="227">
        <f t="shared" ref="G6:L6" ca="1" si="0">SUM(G7:G24)</f>
        <v>1025180243.8081</v>
      </c>
      <c r="H6" s="345">
        <f t="shared" ca="1" si="0"/>
        <v>0.99999999999999967</v>
      </c>
      <c r="I6" s="228">
        <f t="shared" si="0"/>
        <v>9.6597832514469004E-2</v>
      </c>
      <c r="J6" s="228">
        <f t="shared" si="0"/>
        <v>8.1448473086243936E-2</v>
      </c>
      <c r="K6" s="230">
        <f t="shared" ca="1" si="0"/>
        <v>0.10014596587342277</v>
      </c>
      <c r="L6" s="231">
        <f t="shared" ca="1" si="0"/>
        <v>9.0131369286080482E-2</v>
      </c>
      <c r="M6" s="556" t="s">
        <v>76</v>
      </c>
      <c r="N6" s="557"/>
      <c r="O6" s="557"/>
      <c r="Q6" s="559"/>
      <c r="R6" s="52">
        <f t="shared" ref="R6:AP6" ca="1" si="1">SUM(R7:R24)</f>
        <v>1025180243.8081</v>
      </c>
      <c r="S6" s="53">
        <f t="shared" ca="1" si="1"/>
        <v>575865073.47503817</v>
      </c>
      <c r="T6" s="53">
        <f t="shared" ca="1" si="1"/>
        <v>21709758.283197805</v>
      </c>
      <c r="U6" s="53">
        <f t="shared" ca="1" si="1"/>
        <v>21709758.283197805</v>
      </c>
      <c r="V6" s="53">
        <f t="shared" ca="1" si="1"/>
        <v>21709758.283197805</v>
      </c>
      <c r="W6" s="53">
        <f t="shared" ca="1" si="1"/>
        <v>21709758.283197805</v>
      </c>
      <c r="X6" s="53">
        <f t="shared" ca="1" si="1"/>
        <v>21709758.283197805</v>
      </c>
      <c r="Y6" s="53">
        <f t="shared" ca="1" si="1"/>
        <v>21709758.283197805</v>
      </c>
      <c r="Z6" s="53">
        <f t="shared" ca="1" si="1"/>
        <v>21709758.283197805</v>
      </c>
      <c r="AA6" s="53">
        <f t="shared" ca="1" si="1"/>
        <v>21709758.283197805</v>
      </c>
      <c r="AB6" s="53">
        <f t="shared" ca="1" si="1"/>
        <v>21709758.283197805</v>
      </c>
      <c r="AC6" s="53">
        <f t="shared" ca="1" si="1"/>
        <v>21709758.283197805</v>
      </c>
      <c r="AD6" s="53">
        <f t="shared" ca="1" si="1"/>
        <v>21709758.283197805</v>
      </c>
      <c r="AE6" s="53">
        <f t="shared" ca="1" si="1"/>
        <v>10171777.77777778</v>
      </c>
      <c r="AF6" s="53">
        <f t="shared" ca="1" si="1"/>
        <v>10171777.77777778</v>
      </c>
      <c r="AG6" s="53">
        <f t="shared" ca="1" si="1"/>
        <v>10171777.77777778</v>
      </c>
      <c r="AH6" s="53">
        <f t="shared" ca="1" si="1"/>
        <v>0</v>
      </c>
      <c r="AI6" s="53">
        <f t="shared" ca="1" si="1"/>
        <v>0</v>
      </c>
      <c r="AJ6" s="53">
        <f t="shared" ca="1" si="1"/>
        <v>179992495.88455242</v>
      </c>
      <c r="AK6" s="53">
        <f t="shared" ca="1" si="1"/>
        <v>0</v>
      </c>
      <c r="AL6" s="53">
        <f t="shared" ca="1" si="1"/>
        <v>0</v>
      </c>
      <c r="AM6" s="53">
        <f t="shared" ca="1" si="1"/>
        <v>0</v>
      </c>
      <c r="AN6" s="53">
        <f t="shared" ca="1" si="1"/>
        <v>0</v>
      </c>
      <c r="AO6" s="53">
        <f t="shared" ca="1" si="1"/>
        <v>0</v>
      </c>
      <c r="AP6" s="53">
        <f t="shared" ca="1" si="1"/>
        <v>0</v>
      </c>
      <c r="AS6" s="47">
        <v>1</v>
      </c>
      <c r="AT6" s="47">
        <v>2</v>
      </c>
      <c r="AU6" s="47">
        <v>3</v>
      </c>
      <c r="AV6" s="47">
        <v>4</v>
      </c>
      <c r="AW6" s="47">
        <v>5</v>
      </c>
      <c r="AX6" s="47">
        <v>6</v>
      </c>
      <c r="AY6" s="47">
        <v>7</v>
      </c>
      <c r="AZ6" s="47">
        <v>8</v>
      </c>
      <c r="BA6" s="47">
        <v>9</v>
      </c>
      <c r="BB6" s="47">
        <v>10</v>
      </c>
      <c r="BC6" s="47">
        <v>11</v>
      </c>
      <c r="BD6" s="47">
        <v>12</v>
      </c>
      <c r="BE6" s="47">
        <v>13</v>
      </c>
      <c r="BF6" s="47">
        <v>14</v>
      </c>
      <c r="BG6" s="47">
        <v>15</v>
      </c>
      <c r="BH6" s="47">
        <v>16</v>
      </c>
      <c r="BI6" s="47">
        <v>17</v>
      </c>
      <c r="BJ6" s="47">
        <v>18</v>
      </c>
      <c r="BK6" s="47">
        <v>19</v>
      </c>
      <c r="BL6" s="47">
        <v>20</v>
      </c>
      <c r="BM6" s="47">
        <v>21</v>
      </c>
      <c r="BN6" s="47">
        <v>22</v>
      </c>
      <c r="BO6" s="47">
        <v>23</v>
      </c>
      <c r="BP6" s="47">
        <v>24</v>
      </c>
    </row>
    <row r="7" spans="2:72" ht="15.75">
      <c r="B7" s="237" t="s">
        <v>229</v>
      </c>
      <c r="C7" s="238" t="s">
        <v>59</v>
      </c>
      <c r="D7" s="238"/>
      <c r="E7" s="238"/>
      <c r="F7" s="122" t="s">
        <v>260</v>
      </c>
      <c r="G7" s="123">
        <v>20000000</v>
      </c>
      <c r="H7" s="344">
        <f ca="1">+G7/$G$6</f>
        <v>1.9508764552181257E-2</v>
      </c>
      <c r="I7" s="242">
        <f>+G7/'6-CUADRO RESUMEN '!$O$24</f>
        <v>1.9843566550361317E-3</v>
      </c>
      <c r="J7" s="241">
        <f>+G7/'6-CUADRO RESUMEN '!$AE$24</f>
        <v>1.4445046651653999E-3</v>
      </c>
      <c r="K7" s="248">
        <f ca="1">+M7*'6-CUADRO RESUMEN '!I25</f>
        <v>5.0848219924088632E-3</v>
      </c>
      <c r="L7" s="242">
        <f ca="1">+K7*$N$4</f>
        <v>4.5763397931679771E-3</v>
      </c>
      <c r="M7" s="243">
        <v>2.5000000000000001E-2</v>
      </c>
      <c r="N7" s="548"/>
      <c r="O7" s="550"/>
      <c r="Q7" s="147">
        <v>1</v>
      </c>
      <c r="R7" s="48">
        <f>SUM(S7:AP7)</f>
        <v>20000000</v>
      </c>
      <c r="S7" s="50">
        <f t="shared" ref="S7:S16" si="2">+AS7*$G7</f>
        <v>20000000</v>
      </c>
      <c r="T7" s="50">
        <f t="shared" ref="T7:T16" si="3">+AT7*$G7</f>
        <v>0</v>
      </c>
      <c r="U7" s="50">
        <f t="shared" ref="U7:U19" si="4">+AU7*$G7</f>
        <v>0</v>
      </c>
      <c r="V7" s="50">
        <f t="shared" ref="V7:V19" si="5">+AV7*$G7</f>
        <v>0</v>
      </c>
      <c r="W7" s="50">
        <f t="shared" ref="W7:W19" si="6">+AW7*$G7</f>
        <v>0</v>
      </c>
      <c r="X7" s="50">
        <f t="shared" ref="X7:X19" si="7">+AX7*$G7</f>
        <v>0</v>
      </c>
      <c r="Y7" s="50">
        <f t="shared" ref="Y7:Y19" si="8">+AY7*$G7</f>
        <v>0</v>
      </c>
      <c r="Z7" s="50">
        <f t="shared" ref="Z7:Z19" si="9">+AZ7*$G7</f>
        <v>0</v>
      </c>
      <c r="AA7" s="50">
        <f t="shared" ref="AA7:AA19" si="10">+BA7*$G7</f>
        <v>0</v>
      </c>
      <c r="AB7" s="50">
        <f t="shared" ref="AB7:AB19" si="11">+BB7*$G7</f>
        <v>0</v>
      </c>
      <c r="AC7" s="50">
        <f t="shared" ref="AC7:AC19" si="12">+BC7*$G7</f>
        <v>0</v>
      </c>
      <c r="AD7" s="50">
        <f t="shared" ref="AD7:AD19" si="13">+BD7*$G7</f>
        <v>0</v>
      </c>
      <c r="AE7" s="50">
        <f t="shared" ref="AE7:AE19" si="14">+BE7*$G7</f>
        <v>0</v>
      </c>
      <c r="AF7" s="50">
        <f t="shared" ref="AF7:AF19" si="15">+BF7*$G7</f>
        <v>0</v>
      </c>
      <c r="AG7" s="50">
        <f t="shared" ref="AG7:AG19" si="16">+BG7*$G7</f>
        <v>0</v>
      </c>
      <c r="AH7" s="50">
        <f t="shared" ref="AH7:AH19" si="17">+BH7*$G7</f>
        <v>0</v>
      </c>
      <c r="AI7" s="50">
        <f t="shared" ref="AI7:AI19" si="18">+BI7*$G7</f>
        <v>0</v>
      </c>
      <c r="AJ7" s="50">
        <f t="shared" ref="AJ7:AJ19" si="19">+BJ7*$G7</f>
        <v>0</v>
      </c>
      <c r="AK7" s="50">
        <f t="shared" ref="AK7:AK19" si="20">+BK7*$G7</f>
        <v>0</v>
      </c>
      <c r="AL7" s="50">
        <f t="shared" ref="AL7:AL19" si="21">+BL7*$G7</f>
        <v>0</v>
      </c>
      <c r="AM7" s="50">
        <f t="shared" ref="AM7:AM19" si="22">+BM7*$G7</f>
        <v>0</v>
      </c>
      <c r="AN7" s="50">
        <f t="shared" ref="AN7:AN19" si="23">+BN7*$G7</f>
        <v>0</v>
      </c>
      <c r="AO7" s="50">
        <f t="shared" ref="AO7:AO19" si="24">+BO7*$G7</f>
        <v>0</v>
      </c>
      <c r="AP7" s="50">
        <f t="shared" ref="AP7:AP19" si="25">+BP7*$G7</f>
        <v>0</v>
      </c>
      <c r="AR7" s="124">
        <f>SUM(AS7:BP7)</f>
        <v>1</v>
      </c>
      <c r="AS7" s="125">
        <v>1</v>
      </c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S7" s="309" t="s">
        <v>260</v>
      </c>
      <c r="BT7" s="310"/>
    </row>
    <row r="8" spans="2:72" ht="15.75">
      <c r="B8" s="237" t="s">
        <v>101</v>
      </c>
      <c r="C8" s="238"/>
      <c r="D8" s="238" t="s">
        <v>59</v>
      </c>
      <c r="E8" s="238"/>
      <c r="F8" s="122" t="s">
        <v>260</v>
      </c>
      <c r="G8" s="123">
        <f>('6-CUADRO RESUMEN '!K24+'6-CUADRO RESUMEN '!M24)*M8</f>
        <v>152576666.66666669</v>
      </c>
      <c r="H8" s="344">
        <f t="shared" ref="H8:H24" ca="1" si="26">+G8/$G$6</f>
        <v>0.14882911330783213</v>
      </c>
      <c r="I8" s="248">
        <f>+G8/'6-CUADRO RESUMEN '!$O$24</f>
        <v>1.5138326195161478E-2</v>
      </c>
      <c r="J8" s="241">
        <f>+G8/'6-CUADRO RESUMEN '!$AE$24</f>
        <v>1.101988533976931E-2</v>
      </c>
      <c r="K8" s="248">
        <f>+M8*('6-CUADRO RESUMEN '!K24+'6-CUADRO RESUMEN '!M24)/'6-CUADRO RESUMEN '!O24</f>
        <v>1.5138326195161478E-2</v>
      </c>
      <c r="L8" s="242">
        <f>+K8*$N$4</f>
        <v>1.362449357564533E-2</v>
      </c>
      <c r="M8" s="121">
        <v>0.02</v>
      </c>
      <c r="N8" s="548" t="s">
        <v>100</v>
      </c>
      <c r="O8" s="550"/>
      <c r="Q8" s="146">
        <v>1</v>
      </c>
      <c r="R8" s="49">
        <f t="shared" ref="R8:R29" si="27">SUM(S8:AP8)</f>
        <v>152576666.66666669</v>
      </c>
      <c r="S8" s="50">
        <f t="shared" si="2"/>
        <v>152576666.66666669</v>
      </c>
      <c r="T8" s="50">
        <f t="shared" si="3"/>
        <v>0</v>
      </c>
      <c r="U8" s="50">
        <f t="shared" si="4"/>
        <v>0</v>
      </c>
      <c r="V8" s="50">
        <f t="shared" si="5"/>
        <v>0</v>
      </c>
      <c r="W8" s="50">
        <f t="shared" si="6"/>
        <v>0</v>
      </c>
      <c r="X8" s="50">
        <f t="shared" si="7"/>
        <v>0</v>
      </c>
      <c r="Y8" s="50">
        <f t="shared" si="8"/>
        <v>0</v>
      </c>
      <c r="Z8" s="50">
        <f t="shared" si="9"/>
        <v>0</v>
      </c>
      <c r="AA8" s="50">
        <f t="shared" si="10"/>
        <v>0</v>
      </c>
      <c r="AB8" s="50">
        <f t="shared" si="11"/>
        <v>0</v>
      </c>
      <c r="AC8" s="50">
        <f t="shared" si="12"/>
        <v>0</v>
      </c>
      <c r="AD8" s="50">
        <f t="shared" si="13"/>
        <v>0</v>
      </c>
      <c r="AE8" s="50">
        <f t="shared" si="14"/>
        <v>0</v>
      </c>
      <c r="AF8" s="50">
        <f t="shared" si="15"/>
        <v>0</v>
      </c>
      <c r="AG8" s="50">
        <f t="shared" si="16"/>
        <v>0</v>
      </c>
      <c r="AH8" s="50">
        <f t="shared" si="17"/>
        <v>0</v>
      </c>
      <c r="AI8" s="50">
        <f t="shared" si="18"/>
        <v>0</v>
      </c>
      <c r="AJ8" s="50">
        <f t="shared" si="19"/>
        <v>0</v>
      </c>
      <c r="AK8" s="50">
        <f t="shared" si="20"/>
        <v>0</v>
      </c>
      <c r="AL8" s="50">
        <f t="shared" si="21"/>
        <v>0</v>
      </c>
      <c r="AM8" s="50">
        <f t="shared" si="22"/>
        <v>0</v>
      </c>
      <c r="AN8" s="50">
        <f t="shared" si="23"/>
        <v>0</v>
      </c>
      <c r="AO8" s="50">
        <f t="shared" si="24"/>
        <v>0</v>
      </c>
      <c r="AP8" s="50">
        <f t="shared" si="25"/>
        <v>0</v>
      </c>
      <c r="AR8" s="124">
        <f t="shared" ref="AR8:AR24" si="28">SUM(AS8:BP8)</f>
        <v>1</v>
      </c>
      <c r="AS8" s="126">
        <v>1</v>
      </c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S8" s="311" t="s">
        <v>261</v>
      </c>
      <c r="BT8" s="312"/>
    </row>
    <row r="9" spans="2:72" ht="15.75">
      <c r="B9" s="237" t="s">
        <v>102</v>
      </c>
      <c r="C9" s="238"/>
      <c r="D9" s="238" t="s">
        <v>59</v>
      </c>
      <c r="E9" s="238"/>
      <c r="F9" s="122" t="s">
        <v>260</v>
      </c>
      <c r="G9" s="123">
        <f>M9*'1- DATOS DEL PROYECTO'!$L$36</f>
        <v>24500000</v>
      </c>
      <c r="H9" s="344">
        <f t="shared" ca="1" si="26"/>
        <v>2.3898236576422042E-2</v>
      </c>
      <c r="I9" s="248">
        <f>+G9/'6-CUADRO RESUMEN '!$O$24</f>
        <v>2.4308369024192613E-3</v>
      </c>
      <c r="J9" s="241">
        <f>+G9/'6-CUADRO RESUMEN '!$AE$24</f>
        <v>1.7695182148276148E-3</v>
      </c>
      <c r="K9" s="248">
        <f ca="1">+M9*'6-CUADRO RESUMEN '!I25</f>
        <v>2.0339287969635455E-3</v>
      </c>
      <c r="L9" s="242">
        <f ca="1">+K9*$N$4</f>
        <v>1.8305359172671909E-3</v>
      </c>
      <c r="M9" s="121">
        <v>0.01</v>
      </c>
      <c r="N9" s="548" t="s">
        <v>58</v>
      </c>
      <c r="O9" s="550"/>
      <c r="Q9" s="146">
        <v>1</v>
      </c>
      <c r="R9" s="49">
        <f t="shared" si="27"/>
        <v>24500000</v>
      </c>
      <c r="S9" s="50">
        <f t="shared" si="2"/>
        <v>24500000</v>
      </c>
      <c r="T9" s="50">
        <f t="shared" si="3"/>
        <v>0</v>
      </c>
      <c r="U9" s="50">
        <f t="shared" si="4"/>
        <v>0</v>
      </c>
      <c r="V9" s="50">
        <f t="shared" si="5"/>
        <v>0</v>
      </c>
      <c r="W9" s="50">
        <f t="shared" si="6"/>
        <v>0</v>
      </c>
      <c r="X9" s="50">
        <f t="shared" si="7"/>
        <v>0</v>
      </c>
      <c r="Y9" s="50">
        <f t="shared" si="8"/>
        <v>0</v>
      </c>
      <c r="Z9" s="50">
        <f t="shared" si="9"/>
        <v>0</v>
      </c>
      <c r="AA9" s="50">
        <f t="shared" si="10"/>
        <v>0</v>
      </c>
      <c r="AB9" s="50">
        <f t="shared" si="11"/>
        <v>0</v>
      </c>
      <c r="AC9" s="50">
        <f t="shared" si="12"/>
        <v>0</v>
      </c>
      <c r="AD9" s="50">
        <f t="shared" si="13"/>
        <v>0</v>
      </c>
      <c r="AE9" s="50">
        <f t="shared" si="14"/>
        <v>0</v>
      </c>
      <c r="AF9" s="50">
        <f t="shared" si="15"/>
        <v>0</v>
      </c>
      <c r="AG9" s="50">
        <f t="shared" si="16"/>
        <v>0</v>
      </c>
      <c r="AH9" s="50">
        <f t="shared" si="17"/>
        <v>0</v>
      </c>
      <c r="AI9" s="50">
        <f t="shared" si="18"/>
        <v>0</v>
      </c>
      <c r="AJ9" s="50">
        <f t="shared" si="19"/>
        <v>0</v>
      </c>
      <c r="AK9" s="50">
        <f t="shared" si="20"/>
        <v>0</v>
      </c>
      <c r="AL9" s="50">
        <f t="shared" si="21"/>
        <v>0</v>
      </c>
      <c r="AM9" s="50">
        <f t="shared" si="22"/>
        <v>0</v>
      </c>
      <c r="AN9" s="50">
        <f t="shared" si="23"/>
        <v>0</v>
      </c>
      <c r="AO9" s="50">
        <f t="shared" si="24"/>
        <v>0</v>
      </c>
      <c r="AP9" s="50">
        <f t="shared" si="25"/>
        <v>0</v>
      </c>
      <c r="AR9" s="124">
        <f t="shared" si="28"/>
        <v>1</v>
      </c>
      <c r="AS9" s="126">
        <v>1</v>
      </c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S9" s="168"/>
    </row>
    <row r="10" spans="2:72" ht="15.75">
      <c r="B10" s="237" t="s">
        <v>250</v>
      </c>
      <c r="C10" s="238" t="s">
        <v>59</v>
      </c>
      <c r="D10" s="238"/>
      <c r="E10" s="238"/>
      <c r="F10" s="122" t="s">
        <v>260</v>
      </c>
      <c r="G10" s="123">
        <f>13000000+5000000+100000000</f>
        <v>118000000</v>
      </c>
      <c r="H10" s="344">
        <f t="shared" ca="1" si="26"/>
        <v>0.11510171085786942</v>
      </c>
      <c r="I10" s="242">
        <f>+G10/'6-CUADRO RESUMEN '!$O$24</f>
        <v>1.1707704264713178E-2</v>
      </c>
      <c r="J10" s="241">
        <f>+G10/'6-CUADRO RESUMEN '!$AE$24</f>
        <v>8.5225775244758585E-3</v>
      </c>
      <c r="K10" s="242">
        <f t="shared" ref="K10" si="29">L10/$N$4</f>
        <v>1.1111111111111111E-3</v>
      </c>
      <c r="L10" s="248">
        <v>1E-3</v>
      </c>
      <c r="M10" s="548"/>
      <c r="N10" s="549"/>
      <c r="O10" s="550"/>
      <c r="Q10" s="146">
        <v>1</v>
      </c>
      <c r="R10" s="49">
        <f>SUM(S10:AP10)</f>
        <v>118000000</v>
      </c>
      <c r="S10" s="50">
        <f t="shared" si="2"/>
        <v>118000000</v>
      </c>
      <c r="T10" s="50">
        <f t="shared" si="3"/>
        <v>0</v>
      </c>
      <c r="U10" s="50">
        <f t="shared" ref="U10:AD13" si="30">+AU10*$G10</f>
        <v>0</v>
      </c>
      <c r="V10" s="50">
        <f t="shared" si="30"/>
        <v>0</v>
      </c>
      <c r="W10" s="50">
        <f t="shared" si="30"/>
        <v>0</v>
      </c>
      <c r="X10" s="50">
        <f t="shared" si="30"/>
        <v>0</v>
      </c>
      <c r="Y10" s="50">
        <f t="shared" si="30"/>
        <v>0</v>
      </c>
      <c r="Z10" s="50">
        <f t="shared" si="30"/>
        <v>0</v>
      </c>
      <c r="AA10" s="50">
        <f t="shared" si="30"/>
        <v>0</v>
      </c>
      <c r="AB10" s="50">
        <f t="shared" si="30"/>
        <v>0</v>
      </c>
      <c r="AC10" s="50">
        <f t="shared" si="30"/>
        <v>0</v>
      </c>
      <c r="AD10" s="50">
        <f t="shared" si="30"/>
        <v>0</v>
      </c>
      <c r="AE10" s="50">
        <f t="shared" si="14"/>
        <v>0</v>
      </c>
      <c r="AF10" s="50">
        <f t="shared" si="15"/>
        <v>0</v>
      </c>
      <c r="AG10" s="50">
        <f t="shared" si="16"/>
        <v>0</v>
      </c>
      <c r="AH10" s="50">
        <f t="shared" si="17"/>
        <v>0</v>
      </c>
      <c r="AI10" s="50">
        <f t="shared" si="18"/>
        <v>0</v>
      </c>
      <c r="AJ10" s="50">
        <f t="shared" si="19"/>
        <v>0</v>
      </c>
      <c r="AK10" s="50">
        <f t="shared" si="20"/>
        <v>0</v>
      </c>
      <c r="AL10" s="50">
        <f t="shared" si="21"/>
        <v>0</v>
      </c>
      <c r="AM10" s="50">
        <f t="shared" si="22"/>
        <v>0</v>
      </c>
      <c r="AN10" s="50">
        <f t="shared" si="23"/>
        <v>0</v>
      </c>
      <c r="AO10" s="50">
        <f t="shared" si="24"/>
        <v>0</v>
      </c>
      <c r="AP10" s="50">
        <f t="shared" si="25"/>
        <v>0</v>
      </c>
      <c r="AR10" s="124">
        <f t="shared" si="28"/>
        <v>1</v>
      </c>
      <c r="AS10" s="126">
        <v>1</v>
      </c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S10" s="168"/>
    </row>
    <row r="11" spans="2:72" ht="15.75">
      <c r="B11" s="237" t="s">
        <v>53</v>
      </c>
      <c r="C11" s="238"/>
      <c r="D11" s="238" t="s">
        <v>59</v>
      </c>
      <c r="E11" s="238"/>
      <c r="F11" s="122" t="s">
        <v>261</v>
      </c>
      <c r="G11" s="239">
        <f>+I11*('6-CUADRO RESUMEN '!$O$24-'6-CUADRO RESUMEN '!$I$24)</f>
        <v>152576666.66666669</v>
      </c>
      <c r="H11" s="344">
        <f t="shared" ca="1" si="26"/>
        <v>0.14882911330783213</v>
      </c>
      <c r="I11" s="122">
        <v>0.02</v>
      </c>
      <c r="J11" s="241">
        <f>+I11*$N$4</f>
        <v>1.8000000000000002E-2</v>
      </c>
      <c r="K11" s="248">
        <v>0.03</v>
      </c>
      <c r="L11" s="242">
        <f>+K11*$N$4</f>
        <v>2.7E-2</v>
      </c>
      <c r="M11" s="548"/>
      <c r="N11" s="549"/>
      <c r="O11" s="550"/>
      <c r="Q11" s="146">
        <v>1</v>
      </c>
      <c r="R11" s="49">
        <f>SUM(S11:AP11)</f>
        <v>152576666.66666669</v>
      </c>
      <c r="S11" s="50">
        <f>+AS11*$G11</f>
        <v>10171777.77777778</v>
      </c>
      <c r="T11" s="50">
        <f t="shared" si="3"/>
        <v>10171777.77777778</v>
      </c>
      <c r="U11" s="50">
        <f t="shared" si="30"/>
        <v>10171777.77777778</v>
      </c>
      <c r="V11" s="50">
        <f t="shared" si="30"/>
        <v>10171777.77777778</v>
      </c>
      <c r="W11" s="50">
        <f t="shared" si="30"/>
        <v>10171777.77777778</v>
      </c>
      <c r="X11" s="50">
        <f t="shared" si="30"/>
        <v>10171777.77777778</v>
      </c>
      <c r="Y11" s="50">
        <f t="shared" si="30"/>
        <v>10171777.77777778</v>
      </c>
      <c r="Z11" s="50">
        <f t="shared" si="30"/>
        <v>10171777.77777778</v>
      </c>
      <c r="AA11" s="50">
        <f t="shared" si="30"/>
        <v>10171777.77777778</v>
      </c>
      <c r="AB11" s="50">
        <f t="shared" si="30"/>
        <v>10171777.77777778</v>
      </c>
      <c r="AC11" s="50">
        <f t="shared" si="30"/>
        <v>10171777.77777778</v>
      </c>
      <c r="AD11" s="50">
        <f t="shared" si="30"/>
        <v>10171777.77777778</v>
      </c>
      <c r="AE11" s="50">
        <f t="shared" si="14"/>
        <v>10171777.77777778</v>
      </c>
      <c r="AF11" s="50">
        <f t="shared" si="15"/>
        <v>10171777.77777778</v>
      </c>
      <c r="AG11" s="50">
        <f t="shared" si="16"/>
        <v>10171777.77777778</v>
      </c>
      <c r="AH11" s="50">
        <f t="shared" si="17"/>
        <v>0</v>
      </c>
      <c r="AI11" s="50">
        <f t="shared" si="18"/>
        <v>0</v>
      </c>
      <c r="AJ11" s="50">
        <f t="shared" si="19"/>
        <v>0</v>
      </c>
      <c r="AK11" s="50">
        <f t="shared" si="20"/>
        <v>0</v>
      </c>
      <c r="AL11" s="50">
        <f t="shared" si="21"/>
        <v>0</v>
      </c>
      <c r="AM11" s="50">
        <f t="shared" si="22"/>
        <v>0</v>
      </c>
      <c r="AN11" s="50">
        <f t="shared" si="23"/>
        <v>0</v>
      </c>
      <c r="AO11" s="50">
        <f t="shared" si="24"/>
        <v>0</v>
      </c>
      <c r="AP11" s="50">
        <f t="shared" si="25"/>
        <v>0</v>
      </c>
      <c r="AR11" s="124">
        <f t="shared" si="28"/>
        <v>0.99999999999999989</v>
      </c>
      <c r="AS11" s="126">
        <v>6.6666666666666666E-2</v>
      </c>
      <c r="AT11" s="126">
        <v>6.6666666666666666E-2</v>
      </c>
      <c r="AU11" s="126">
        <v>6.6666666666666666E-2</v>
      </c>
      <c r="AV11" s="126">
        <v>6.6666666666666666E-2</v>
      </c>
      <c r="AW11" s="126">
        <v>6.6666666666666666E-2</v>
      </c>
      <c r="AX11" s="126">
        <v>6.6666666666666666E-2</v>
      </c>
      <c r="AY11" s="126">
        <v>6.6666666666666666E-2</v>
      </c>
      <c r="AZ11" s="126">
        <v>6.6666666666666666E-2</v>
      </c>
      <c r="BA11" s="126">
        <v>6.6666666666666666E-2</v>
      </c>
      <c r="BB11" s="126">
        <v>6.6666666666666666E-2</v>
      </c>
      <c r="BC11" s="126">
        <v>6.6666666666666666E-2</v>
      </c>
      <c r="BD11" s="126">
        <v>6.6666666666666666E-2</v>
      </c>
      <c r="BE11" s="126">
        <v>6.6666666666666666E-2</v>
      </c>
      <c r="BF11" s="126">
        <v>6.6666666666666666E-2</v>
      </c>
      <c r="BG11" s="126">
        <v>6.6666666666666666E-2</v>
      </c>
      <c r="BH11" s="126"/>
      <c r="BI11" s="126"/>
      <c r="BJ11" s="126"/>
      <c r="BK11" s="126"/>
      <c r="BL11" s="126"/>
      <c r="BM11" s="126"/>
      <c r="BN11" s="126"/>
      <c r="BO11" s="126"/>
      <c r="BP11" s="126"/>
      <c r="BS11" s="168"/>
    </row>
    <row r="12" spans="2:72" ht="15.75">
      <c r="B12" s="237" t="s">
        <v>54</v>
      </c>
      <c r="C12" s="238"/>
      <c r="D12" s="238"/>
      <c r="E12" s="238" t="s">
        <v>59</v>
      </c>
      <c r="F12" s="122" t="s">
        <v>260</v>
      </c>
      <c r="G12" s="239">
        <f>J12*'6-CUADRO RESUMEN '!$AE$24</f>
        <v>20768364.90975605</v>
      </c>
      <c r="H12" s="344">
        <f t="shared" ca="1" si="26"/>
        <v>2.0258257057910695E-2</v>
      </c>
      <c r="I12" s="240">
        <f>+J12/$N$4</f>
        <v>1.6666666666666666E-3</v>
      </c>
      <c r="J12" s="122">
        <v>1.5E-3</v>
      </c>
      <c r="K12" s="242">
        <f t="shared" ref="K12:K17" si="31">L12/$N$4</f>
        <v>3.3333333333333332E-4</v>
      </c>
      <c r="L12" s="248">
        <v>2.9999999999999997E-4</v>
      </c>
      <c r="M12" s="548" t="s">
        <v>55</v>
      </c>
      <c r="N12" s="549"/>
      <c r="O12" s="550"/>
      <c r="Q12" s="146">
        <v>1</v>
      </c>
      <c r="R12" s="49">
        <f>SUM(S12:AP12)</f>
        <v>20768364.90975605</v>
      </c>
      <c r="S12" s="50">
        <f t="shared" si="2"/>
        <v>20768364.90975605</v>
      </c>
      <c r="T12" s="50">
        <f t="shared" si="3"/>
        <v>0</v>
      </c>
      <c r="U12" s="50">
        <f t="shared" si="30"/>
        <v>0</v>
      </c>
      <c r="V12" s="50">
        <f t="shared" si="30"/>
        <v>0</v>
      </c>
      <c r="W12" s="50">
        <f t="shared" si="30"/>
        <v>0</v>
      </c>
      <c r="X12" s="50">
        <f t="shared" si="30"/>
        <v>0</v>
      </c>
      <c r="Y12" s="50">
        <f t="shared" si="30"/>
        <v>0</v>
      </c>
      <c r="Z12" s="50">
        <f t="shared" si="30"/>
        <v>0</v>
      </c>
      <c r="AA12" s="50">
        <f t="shared" si="30"/>
        <v>0</v>
      </c>
      <c r="AB12" s="50">
        <f t="shared" si="30"/>
        <v>0</v>
      </c>
      <c r="AC12" s="50">
        <f t="shared" si="30"/>
        <v>0</v>
      </c>
      <c r="AD12" s="50">
        <f t="shared" si="30"/>
        <v>0</v>
      </c>
      <c r="AE12" s="50">
        <f t="shared" si="14"/>
        <v>0</v>
      </c>
      <c r="AF12" s="50">
        <f t="shared" si="15"/>
        <v>0</v>
      </c>
      <c r="AG12" s="50">
        <f t="shared" si="16"/>
        <v>0</v>
      </c>
      <c r="AH12" s="50">
        <f t="shared" si="17"/>
        <v>0</v>
      </c>
      <c r="AI12" s="50">
        <f t="shared" si="18"/>
        <v>0</v>
      </c>
      <c r="AJ12" s="50">
        <f t="shared" si="19"/>
        <v>0</v>
      </c>
      <c r="AK12" s="50">
        <f t="shared" si="20"/>
        <v>0</v>
      </c>
      <c r="AL12" s="50">
        <f t="shared" si="21"/>
        <v>0</v>
      </c>
      <c r="AM12" s="50">
        <f t="shared" si="22"/>
        <v>0</v>
      </c>
      <c r="AN12" s="50">
        <f t="shared" si="23"/>
        <v>0</v>
      </c>
      <c r="AO12" s="50">
        <f t="shared" si="24"/>
        <v>0</v>
      </c>
      <c r="AP12" s="50">
        <f t="shared" si="25"/>
        <v>0</v>
      </c>
      <c r="AR12" s="124">
        <f t="shared" si="28"/>
        <v>1</v>
      </c>
      <c r="AS12" s="126">
        <v>1</v>
      </c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S12" s="168"/>
    </row>
    <row r="13" spans="2:72" ht="15.75">
      <c r="B13" s="237" t="s">
        <v>56</v>
      </c>
      <c r="C13" s="238"/>
      <c r="D13" s="238"/>
      <c r="E13" s="238" t="s">
        <v>59</v>
      </c>
      <c r="F13" s="122" t="s">
        <v>261</v>
      </c>
      <c r="G13" s="239">
        <f>J13*'6-CUADRO RESUMEN '!$AE$24</f>
        <v>34613941.51626008</v>
      </c>
      <c r="H13" s="344">
        <f t="shared" ca="1" si="26"/>
        <v>3.3763761763184491E-2</v>
      </c>
      <c r="I13" s="240">
        <f>+J13/$N$4</f>
        <v>2.7777777777777779E-3</v>
      </c>
      <c r="J13" s="122">
        <v>2.5000000000000001E-3</v>
      </c>
      <c r="K13" s="242">
        <f t="shared" si="31"/>
        <v>4.4444444444444444E-3</v>
      </c>
      <c r="L13" s="248">
        <v>4.0000000000000001E-3</v>
      </c>
      <c r="M13" s="548"/>
      <c r="N13" s="549"/>
      <c r="O13" s="550"/>
      <c r="Q13" s="146">
        <v>1</v>
      </c>
      <c r="R13" s="49">
        <f>SUM(S13:AP13)</f>
        <v>34613941.51626008</v>
      </c>
      <c r="S13" s="50">
        <f t="shared" si="2"/>
        <v>34613941.51626008</v>
      </c>
      <c r="T13" s="50">
        <f t="shared" si="3"/>
        <v>0</v>
      </c>
      <c r="U13" s="50">
        <f t="shared" si="30"/>
        <v>0</v>
      </c>
      <c r="V13" s="50">
        <f t="shared" si="30"/>
        <v>0</v>
      </c>
      <c r="W13" s="50">
        <f t="shared" si="30"/>
        <v>0</v>
      </c>
      <c r="X13" s="50">
        <f t="shared" si="30"/>
        <v>0</v>
      </c>
      <c r="Y13" s="50">
        <f t="shared" si="30"/>
        <v>0</v>
      </c>
      <c r="Z13" s="50">
        <f t="shared" si="30"/>
        <v>0</v>
      </c>
      <c r="AA13" s="50">
        <f t="shared" si="30"/>
        <v>0</v>
      </c>
      <c r="AB13" s="50">
        <f t="shared" si="30"/>
        <v>0</v>
      </c>
      <c r="AC13" s="50">
        <f t="shared" si="30"/>
        <v>0</v>
      </c>
      <c r="AD13" s="50">
        <f t="shared" si="30"/>
        <v>0</v>
      </c>
      <c r="AE13" s="50">
        <f t="shared" si="14"/>
        <v>0</v>
      </c>
      <c r="AF13" s="50">
        <f t="shared" si="15"/>
        <v>0</v>
      </c>
      <c r="AG13" s="50">
        <f t="shared" si="16"/>
        <v>0</v>
      </c>
      <c r="AH13" s="50">
        <f t="shared" si="17"/>
        <v>0</v>
      </c>
      <c r="AI13" s="50">
        <f t="shared" si="18"/>
        <v>0</v>
      </c>
      <c r="AJ13" s="50">
        <f t="shared" si="19"/>
        <v>0</v>
      </c>
      <c r="AK13" s="50">
        <f t="shared" si="20"/>
        <v>0</v>
      </c>
      <c r="AL13" s="50">
        <f t="shared" si="21"/>
        <v>0</v>
      </c>
      <c r="AM13" s="50">
        <f t="shared" si="22"/>
        <v>0</v>
      </c>
      <c r="AN13" s="50">
        <f t="shared" si="23"/>
        <v>0</v>
      </c>
      <c r="AO13" s="50">
        <f t="shared" si="24"/>
        <v>0</v>
      </c>
      <c r="AP13" s="50">
        <f t="shared" si="25"/>
        <v>0</v>
      </c>
      <c r="AR13" s="124">
        <f t="shared" si="28"/>
        <v>1</v>
      </c>
      <c r="AS13" s="126">
        <v>1</v>
      </c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S13" s="168"/>
    </row>
    <row r="14" spans="2:72" ht="15.75">
      <c r="B14" s="237" t="s">
        <v>245</v>
      </c>
      <c r="C14" s="238" t="s">
        <v>59</v>
      </c>
      <c r="D14" s="238"/>
      <c r="E14" s="238"/>
      <c r="F14" s="122" t="s">
        <v>260</v>
      </c>
      <c r="G14" s="123">
        <v>6500000</v>
      </c>
      <c r="H14" s="344">
        <f t="shared" ca="1" si="26"/>
        <v>6.3403484794589083E-3</v>
      </c>
      <c r="I14" s="240">
        <f>+G14/'6-CUADRO RESUMEN '!$O$24</f>
        <v>6.4491591288674279E-4</v>
      </c>
      <c r="J14" s="241">
        <f>+G14/'6-CUADRO RESUMEN '!$AE$24</f>
        <v>4.6946401617875495E-4</v>
      </c>
      <c r="K14" s="242">
        <f t="shared" si="31"/>
        <v>2.2222222222222223E-4</v>
      </c>
      <c r="L14" s="248">
        <v>2.0000000000000001E-4</v>
      </c>
      <c r="M14" s="548"/>
      <c r="N14" s="549"/>
      <c r="O14" s="550"/>
      <c r="Q14" s="146">
        <v>1</v>
      </c>
      <c r="R14" s="49">
        <f t="shared" si="27"/>
        <v>6500000</v>
      </c>
      <c r="S14" s="50">
        <f t="shared" si="2"/>
        <v>6500000</v>
      </c>
      <c r="T14" s="50">
        <f t="shared" si="3"/>
        <v>0</v>
      </c>
      <c r="U14" s="50">
        <f t="shared" si="4"/>
        <v>0</v>
      </c>
      <c r="V14" s="50">
        <f t="shared" si="5"/>
        <v>0</v>
      </c>
      <c r="W14" s="50">
        <f t="shared" si="6"/>
        <v>0</v>
      </c>
      <c r="X14" s="50">
        <f t="shared" si="7"/>
        <v>0</v>
      </c>
      <c r="Y14" s="50">
        <f t="shared" si="8"/>
        <v>0</v>
      </c>
      <c r="Z14" s="50">
        <f t="shared" si="9"/>
        <v>0</v>
      </c>
      <c r="AA14" s="50">
        <f t="shared" si="10"/>
        <v>0</v>
      </c>
      <c r="AB14" s="50">
        <f t="shared" si="11"/>
        <v>0</v>
      </c>
      <c r="AC14" s="50">
        <f t="shared" si="12"/>
        <v>0</v>
      </c>
      <c r="AD14" s="50">
        <f t="shared" si="13"/>
        <v>0</v>
      </c>
      <c r="AE14" s="50">
        <f t="shared" si="14"/>
        <v>0</v>
      </c>
      <c r="AF14" s="50">
        <f t="shared" si="15"/>
        <v>0</v>
      </c>
      <c r="AG14" s="50">
        <f t="shared" si="16"/>
        <v>0</v>
      </c>
      <c r="AH14" s="50">
        <f t="shared" si="17"/>
        <v>0</v>
      </c>
      <c r="AI14" s="50">
        <f t="shared" si="18"/>
        <v>0</v>
      </c>
      <c r="AJ14" s="50">
        <f t="shared" si="19"/>
        <v>0</v>
      </c>
      <c r="AK14" s="50">
        <f t="shared" si="20"/>
        <v>0</v>
      </c>
      <c r="AL14" s="50">
        <f t="shared" si="21"/>
        <v>0</v>
      </c>
      <c r="AM14" s="50">
        <f t="shared" si="22"/>
        <v>0</v>
      </c>
      <c r="AN14" s="50">
        <f t="shared" si="23"/>
        <v>0</v>
      </c>
      <c r="AO14" s="50">
        <f t="shared" si="24"/>
        <v>0</v>
      </c>
      <c r="AP14" s="50">
        <f t="shared" si="25"/>
        <v>0</v>
      </c>
      <c r="AR14" s="124">
        <f t="shared" si="28"/>
        <v>1</v>
      </c>
      <c r="AS14" s="126">
        <v>1</v>
      </c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S14" s="168"/>
    </row>
    <row r="15" spans="2:72" ht="15.75">
      <c r="B15" s="237" t="s">
        <v>246</v>
      </c>
      <c r="C15" s="238"/>
      <c r="D15" s="238"/>
      <c r="E15" s="238" t="s">
        <v>59</v>
      </c>
      <c r="F15" s="122" t="s">
        <v>261</v>
      </c>
      <c r="G15" s="123">
        <v>100000000</v>
      </c>
      <c r="H15" s="344">
        <f t="shared" ca="1" si="26"/>
        <v>9.7543822760906285E-2</v>
      </c>
      <c r="I15" s="240">
        <f t="shared" ref="I15:I17" si="32">+J15/$N$4</f>
        <v>8.0250259175855543E-3</v>
      </c>
      <c r="J15" s="241">
        <f>+G15/'6-CUADRO RESUMEN '!$AE$24</f>
        <v>7.2225233258269989E-3</v>
      </c>
      <c r="K15" s="242">
        <f t="shared" si="31"/>
        <v>1.1111111111111112E-2</v>
      </c>
      <c r="L15" s="248">
        <v>0.01</v>
      </c>
      <c r="M15" s="548"/>
      <c r="N15" s="549"/>
      <c r="O15" s="550"/>
      <c r="Q15" s="146">
        <v>1</v>
      </c>
      <c r="R15" s="49">
        <f>SUM(S15:AP15)</f>
        <v>100000000</v>
      </c>
      <c r="S15" s="50">
        <f t="shared" si="2"/>
        <v>100000000</v>
      </c>
      <c r="T15" s="50">
        <f t="shared" si="3"/>
        <v>0</v>
      </c>
      <c r="U15" s="50">
        <f t="shared" ref="U15:AP15" si="33">+AU15*$G15</f>
        <v>0</v>
      </c>
      <c r="V15" s="50">
        <f t="shared" si="33"/>
        <v>0</v>
      </c>
      <c r="W15" s="50">
        <f t="shared" si="33"/>
        <v>0</v>
      </c>
      <c r="X15" s="50">
        <f t="shared" si="33"/>
        <v>0</v>
      </c>
      <c r="Y15" s="50">
        <f t="shared" si="33"/>
        <v>0</v>
      </c>
      <c r="Z15" s="50">
        <f t="shared" si="33"/>
        <v>0</v>
      </c>
      <c r="AA15" s="50">
        <f t="shared" si="33"/>
        <v>0</v>
      </c>
      <c r="AB15" s="50">
        <f t="shared" si="33"/>
        <v>0</v>
      </c>
      <c r="AC15" s="50">
        <f t="shared" si="33"/>
        <v>0</v>
      </c>
      <c r="AD15" s="50">
        <f t="shared" si="33"/>
        <v>0</v>
      </c>
      <c r="AE15" s="50">
        <f t="shared" si="33"/>
        <v>0</v>
      </c>
      <c r="AF15" s="50">
        <f t="shared" si="33"/>
        <v>0</v>
      </c>
      <c r="AG15" s="50">
        <f t="shared" si="33"/>
        <v>0</v>
      </c>
      <c r="AH15" s="50">
        <f t="shared" si="33"/>
        <v>0</v>
      </c>
      <c r="AI15" s="50">
        <f t="shared" si="33"/>
        <v>0</v>
      </c>
      <c r="AJ15" s="50">
        <f t="shared" si="33"/>
        <v>0</v>
      </c>
      <c r="AK15" s="50">
        <f t="shared" si="33"/>
        <v>0</v>
      </c>
      <c r="AL15" s="50">
        <f t="shared" si="33"/>
        <v>0</v>
      </c>
      <c r="AM15" s="50">
        <f t="shared" si="33"/>
        <v>0</v>
      </c>
      <c r="AN15" s="50">
        <f t="shared" si="33"/>
        <v>0</v>
      </c>
      <c r="AO15" s="50">
        <f t="shared" si="33"/>
        <v>0</v>
      </c>
      <c r="AP15" s="50">
        <f t="shared" si="33"/>
        <v>0</v>
      </c>
      <c r="AR15" s="124">
        <f t="shared" si="28"/>
        <v>1</v>
      </c>
      <c r="AS15" s="126">
        <v>1</v>
      </c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S15" s="168"/>
    </row>
    <row r="16" spans="2:72" ht="15.75">
      <c r="B16" s="237" t="s">
        <v>231</v>
      </c>
      <c r="C16" s="238"/>
      <c r="D16" s="238"/>
      <c r="E16" s="238" t="s">
        <v>59</v>
      </c>
      <c r="F16" s="122" t="s">
        <v>261</v>
      </c>
      <c r="G16" s="239">
        <f>J16*'6-CUADRO RESUMEN '!$AE$24</f>
        <v>20768364.90975605</v>
      </c>
      <c r="H16" s="344">
        <f t="shared" ca="1" si="26"/>
        <v>2.0258257057910695E-2</v>
      </c>
      <c r="I16" s="240">
        <f t="shared" si="32"/>
        <v>1.6666666666666666E-3</v>
      </c>
      <c r="J16" s="122">
        <f>1.5*0.1%</f>
        <v>1.5E-3</v>
      </c>
      <c r="K16" s="242">
        <f t="shared" si="31"/>
        <v>7.222222222222223E-4</v>
      </c>
      <c r="L16" s="248">
        <f>0.65%*0.1</f>
        <v>6.5000000000000008E-4</v>
      </c>
      <c r="M16" s="548" t="s">
        <v>322</v>
      </c>
      <c r="N16" s="549"/>
      <c r="O16" s="550"/>
      <c r="Q16" s="146">
        <v>1</v>
      </c>
      <c r="R16" s="49">
        <f t="shared" si="27"/>
        <v>20768364.90975605</v>
      </c>
      <c r="S16" s="50">
        <f t="shared" si="2"/>
        <v>20768364.90975605</v>
      </c>
      <c r="T16" s="50">
        <f t="shared" si="3"/>
        <v>0</v>
      </c>
      <c r="U16" s="50">
        <f t="shared" si="4"/>
        <v>0</v>
      </c>
      <c r="V16" s="50">
        <f t="shared" si="5"/>
        <v>0</v>
      </c>
      <c r="W16" s="50">
        <f t="shared" si="6"/>
        <v>0</v>
      </c>
      <c r="X16" s="50">
        <f t="shared" si="7"/>
        <v>0</v>
      </c>
      <c r="Y16" s="50">
        <f t="shared" si="8"/>
        <v>0</v>
      </c>
      <c r="Z16" s="50">
        <f t="shared" si="9"/>
        <v>0</v>
      </c>
      <c r="AA16" s="50">
        <f t="shared" si="10"/>
        <v>0</v>
      </c>
      <c r="AB16" s="50">
        <f t="shared" si="11"/>
        <v>0</v>
      </c>
      <c r="AC16" s="50">
        <f t="shared" si="12"/>
        <v>0</v>
      </c>
      <c r="AD16" s="50">
        <f t="shared" si="13"/>
        <v>0</v>
      </c>
      <c r="AE16" s="50">
        <f t="shared" si="14"/>
        <v>0</v>
      </c>
      <c r="AF16" s="50">
        <f t="shared" si="15"/>
        <v>0</v>
      </c>
      <c r="AG16" s="50">
        <f t="shared" si="16"/>
        <v>0</v>
      </c>
      <c r="AH16" s="50">
        <f t="shared" si="17"/>
        <v>0</v>
      </c>
      <c r="AI16" s="50">
        <f t="shared" si="18"/>
        <v>0</v>
      </c>
      <c r="AJ16" s="50">
        <f t="shared" si="19"/>
        <v>0</v>
      </c>
      <c r="AK16" s="50">
        <f t="shared" si="20"/>
        <v>0</v>
      </c>
      <c r="AL16" s="50">
        <f t="shared" si="21"/>
        <v>0</v>
      </c>
      <c r="AM16" s="50">
        <f t="shared" si="22"/>
        <v>0</v>
      </c>
      <c r="AN16" s="50">
        <f t="shared" si="23"/>
        <v>0</v>
      </c>
      <c r="AO16" s="50">
        <f t="shared" si="24"/>
        <v>0</v>
      </c>
      <c r="AP16" s="50">
        <f t="shared" si="25"/>
        <v>0</v>
      </c>
      <c r="AR16" s="124">
        <f t="shared" si="28"/>
        <v>1</v>
      </c>
      <c r="AS16" s="126">
        <v>1</v>
      </c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S16" s="168"/>
    </row>
    <row r="17" spans="2:71" ht="15.75">
      <c r="B17" s="237" t="s">
        <v>232</v>
      </c>
      <c r="C17" s="238"/>
      <c r="D17" s="238"/>
      <c r="E17" s="238" t="s">
        <v>59</v>
      </c>
      <c r="F17" s="122" t="s">
        <v>261</v>
      </c>
      <c r="G17" s="239">
        <f ca="1">J17*'6-CUADRO RESUMEN '!$K$49</f>
        <v>56427977.189401463</v>
      </c>
      <c r="H17" s="344">
        <f t="shared" ca="1" si="26"/>
        <v>5.5042006057194393E-2</v>
      </c>
      <c r="I17" s="240">
        <f t="shared" si="32"/>
        <v>5.0000000000000001E-3</v>
      </c>
      <c r="J17" s="122">
        <f>1.5*0.3%</f>
        <v>4.5000000000000005E-3</v>
      </c>
      <c r="K17" s="242">
        <f t="shared" si="31"/>
        <v>2.1666666666666666E-3</v>
      </c>
      <c r="L17" s="248">
        <f>0.65%*0.3</f>
        <v>1.9500000000000001E-3</v>
      </c>
      <c r="M17" s="548" t="s">
        <v>163</v>
      </c>
      <c r="N17" s="549"/>
      <c r="O17" s="550"/>
      <c r="Q17" s="146">
        <v>1</v>
      </c>
      <c r="R17" s="49">
        <f t="shared" ca="1" si="27"/>
        <v>56427977.189401463</v>
      </c>
      <c r="S17" s="50">
        <f t="shared" ref="S17" ca="1" si="34">+AS17*$G17</f>
        <v>56427977.189401463</v>
      </c>
      <c r="T17" s="50">
        <f t="shared" ref="T17" ca="1" si="35">+AT17*$G17</f>
        <v>0</v>
      </c>
      <c r="U17" s="50">
        <f t="shared" ref="U17" ca="1" si="36">+AU17*$G17</f>
        <v>0</v>
      </c>
      <c r="V17" s="50">
        <f t="shared" ref="V17" ca="1" si="37">+AV17*$G17</f>
        <v>0</v>
      </c>
      <c r="W17" s="50">
        <f t="shared" ref="W17" ca="1" si="38">+AW17*$G17</f>
        <v>0</v>
      </c>
      <c r="X17" s="50">
        <f t="shared" ref="X17" ca="1" si="39">+AX17*$G17</f>
        <v>0</v>
      </c>
      <c r="Y17" s="50">
        <f t="shared" ref="Y17" ca="1" si="40">+AY17*$G17</f>
        <v>0</v>
      </c>
      <c r="Z17" s="50">
        <f t="shared" ref="Z17" ca="1" si="41">+AZ17*$G17</f>
        <v>0</v>
      </c>
      <c r="AA17" s="50">
        <f t="shared" ref="AA17" ca="1" si="42">+BA17*$G17</f>
        <v>0</v>
      </c>
      <c r="AB17" s="50">
        <f t="shared" ref="AB17" ca="1" si="43">+BB17*$G17</f>
        <v>0</v>
      </c>
      <c r="AC17" s="50">
        <f t="shared" ref="AC17" ca="1" si="44">+BC17*$G17</f>
        <v>0</v>
      </c>
      <c r="AD17" s="50">
        <f t="shared" ref="AD17" ca="1" si="45">+BD17*$G17</f>
        <v>0</v>
      </c>
      <c r="AE17" s="50">
        <f t="shared" ref="AE17" ca="1" si="46">+BE17*$G17</f>
        <v>0</v>
      </c>
      <c r="AF17" s="50">
        <f t="shared" ref="AF17" ca="1" si="47">+BF17*$G17</f>
        <v>0</v>
      </c>
      <c r="AG17" s="50">
        <f t="shared" ref="AG17" ca="1" si="48">+BG17*$G17</f>
        <v>0</v>
      </c>
      <c r="AH17" s="50">
        <f t="shared" ref="AH17" ca="1" si="49">+BH17*$G17</f>
        <v>0</v>
      </c>
      <c r="AI17" s="50">
        <f t="shared" ref="AI17" ca="1" si="50">+BI17*$G17</f>
        <v>0</v>
      </c>
      <c r="AJ17" s="50">
        <f t="shared" ref="AJ17" ca="1" si="51">+BJ17*$G17</f>
        <v>0</v>
      </c>
      <c r="AK17" s="50">
        <f t="shared" ref="AK17" ca="1" si="52">+BK17*$G17</f>
        <v>0</v>
      </c>
      <c r="AL17" s="50">
        <f t="shared" ref="AL17" ca="1" si="53">+BL17*$G17</f>
        <v>0</v>
      </c>
      <c r="AM17" s="50">
        <f t="shared" ref="AM17" ca="1" si="54">+BM17*$G17</f>
        <v>0</v>
      </c>
      <c r="AN17" s="50">
        <f t="shared" ref="AN17" ca="1" si="55">+BN17*$G17</f>
        <v>0</v>
      </c>
      <c r="AO17" s="50">
        <f t="shared" ref="AO17" ca="1" si="56">+BO17*$G17</f>
        <v>0</v>
      </c>
      <c r="AP17" s="50">
        <f t="shared" ref="AP17" ca="1" si="57">+BP17*$G17</f>
        <v>0</v>
      </c>
      <c r="AR17" s="124">
        <f t="shared" si="28"/>
        <v>1</v>
      </c>
      <c r="AS17" s="126">
        <v>1</v>
      </c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S17" s="168"/>
    </row>
    <row r="18" spans="2:71" ht="15.75">
      <c r="B18" s="237" t="s">
        <v>57</v>
      </c>
      <c r="C18" s="238"/>
      <c r="D18" s="238"/>
      <c r="E18" s="238" t="s">
        <v>59</v>
      </c>
      <c r="F18" s="122" t="s">
        <v>260</v>
      </c>
      <c r="G18" s="239">
        <f>J18*'6-CUADRO RESUMEN '!$AE$24</f>
        <v>179992495.88455242</v>
      </c>
      <c r="H18" s="344">
        <f t="shared" ca="1" si="26"/>
        <v>0.17557156116855935</v>
      </c>
      <c r="I18" s="240">
        <f t="shared" ref="I18:I19" si="58">+J18/$N$4</f>
        <v>1.4444444444444444E-2</v>
      </c>
      <c r="J18" s="122">
        <v>1.2999999999999999E-2</v>
      </c>
      <c r="K18" s="242">
        <f t="shared" ref="K18:K22" si="59">L18/$N$4</f>
        <v>1.6666666666666666E-2</v>
      </c>
      <c r="L18" s="248">
        <v>1.4999999999999999E-2</v>
      </c>
      <c r="M18" s="548"/>
      <c r="N18" s="549"/>
      <c r="O18" s="550"/>
      <c r="Q18" s="146">
        <v>1</v>
      </c>
      <c r="R18" s="49">
        <f t="shared" si="27"/>
        <v>179992495.88455242</v>
      </c>
      <c r="S18" s="50">
        <f t="shared" ref="S18:S19" si="60">+AS18*$G18</f>
        <v>0</v>
      </c>
      <c r="T18" s="50">
        <f t="shared" ref="T18:T19" si="61">+AT18*$G18</f>
        <v>0</v>
      </c>
      <c r="U18" s="50">
        <f t="shared" si="4"/>
        <v>0</v>
      </c>
      <c r="V18" s="50">
        <f t="shared" si="5"/>
        <v>0</v>
      </c>
      <c r="W18" s="50">
        <f t="shared" si="6"/>
        <v>0</v>
      </c>
      <c r="X18" s="50">
        <f t="shared" si="7"/>
        <v>0</v>
      </c>
      <c r="Y18" s="50">
        <f t="shared" si="8"/>
        <v>0</v>
      </c>
      <c r="Z18" s="50">
        <f t="shared" si="9"/>
        <v>0</v>
      </c>
      <c r="AA18" s="50">
        <f t="shared" si="10"/>
        <v>0</v>
      </c>
      <c r="AB18" s="50">
        <f t="shared" si="11"/>
        <v>0</v>
      </c>
      <c r="AC18" s="50">
        <f t="shared" si="12"/>
        <v>0</v>
      </c>
      <c r="AD18" s="50">
        <f t="shared" si="13"/>
        <v>0</v>
      </c>
      <c r="AE18" s="50">
        <f t="shared" si="14"/>
        <v>0</v>
      </c>
      <c r="AF18" s="50">
        <f t="shared" si="15"/>
        <v>0</v>
      </c>
      <c r="AG18" s="50">
        <f t="shared" si="16"/>
        <v>0</v>
      </c>
      <c r="AH18" s="50">
        <f t="shared" si="17"/>
        <v>0</v>
      </c>
      <c r="AI18" s="50">
        <f t="shared" si="18"/>
        <v>0</v>
      </c>
      <c r="AJ18" s="50">
        <f t="shared" si="19"/>
        <v>179992495.88455242</v>
      </c>
      <c r="AK18" s="50">
        <f t="shared" si="20"/>
        <v>0</v>
      </c>
      <c r="AL18" s="50">
        <f t="shared" si="21"/>
        <v>0</v>
      </c>
      <c r="AM18" s="50">
        <f t="shared" si="22"/>
        <v>0</v>
      </c>
      <c r="AN18" s="50">
        <f t="shared" si="23"/>
        <v>0</v>
      </c>
      <c r="AO18" s="50">
        <f t="shared" si="24"/>
        <v>0</v>
      </c>
      <c r="AP18" s="50">
        <f t="shared" si="25"/>
        <v>0</v>
      </c>
      <c r="AR18" s="124">
        <f t="shared" si="28"/>
        <v>1</v>
      </c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>
        <v>1</v>
      </c>
      <c r="BK18" s="126"/>
      <c r="BL18" s="126"/>
      <c r="BM18" s="126"/>
      <c r="BN18" s="126"/>
      <c r="BO18" s="126"/>
      <c r="BP18" s="126"/>
      <c r="BS18" s="168"/>
    </row>
    <row r="19" spans="2:71" ht="15.75">
      <c r="B19" s="237" t="s">
        <v>123</v>
      </c>
      <c r="C19" s="238"/>
      <c r="D19" s="238"/>
      <c r="E19" s="238" t="s">
        <v>59</v>
      </c>
      <c r="F19" s="122" t="s">
        <v>260</v>
      </c>
      <c r="G19" s="239">
        <f>J19*'6-CUADRO RESUMEN '!$AE$24</f>
        <v>138455766.06504032</v>
      </c>
      <c r="H19" s="344">
        <f t="shared" ca="1" si="26"/>
        <v>0.13505504705273796</v>
      </c>
      <c r="I19" s="240">
        <f t="shared" si="58"/>
        <v>1.1111111111111112E-2</v>
      </c>
      <c r="J19" s="122">
        <v>0.01</v>
      </c>
      <c r="K19" s="242">
        <f t="shared" si="59"/>
        <v>1.1111111111111112E-2</v>
      </c>
      <c r="L19" s="248">
        <v>0.01</v>
      </c>
      <c r="M19" s="548"/>
      <c r="N19" s="549"/>
      <c r="O19" s="550"/>
      <c r="Q19" s="146">
        <v>1</v>
      </c>
      <c r="R19" s="49">
        <f t="shared" si="27"/>
        <v>138455766.06504032</v>
      </c>
      <c r="S19" s="50">
        <f t="shared" si="60"/>
        <v>11537980.505420027</v>
      </c>
      <c r="T19" s="50">
        <f t="shared" si="61"/>
        <v>11537980.505420027</v>
      </c>
      <c r="U19" s="50">
        <f t="shared" si="4"/>
        <v>11537980.505420027</v>
      </c>
      <c r="V19" s="50">
        <f t="shared" si="5"/>
        <v>11537980.505420027</v>
      </c>
      <c r="W19" s="50">
        <f t="shared" si="6"/>
        <v>11537980.505420027</v>
      </c>
      <c r="X19" s="50">
        <f t="shared" si="7"/>
        <v>11537980.505420027</v>
      </c>
      <c r="Y19" s="50">
        <f t="shared" si="8"/>
        <v>11537980.505420027</v>
      </c>
      <c r="Z19" s="50">
        <f t="shared" si="9"/>
        <v>11537980.505420027</v>
      </c>
      <c r="AA19" s="50">
        <f t="shared" si="10"/>
        <v>11537980.505420027</v>
      </c>
      <c r="AB19" s="50">
        <f t="shared" si="11"/>
        <v>11537980.505420027</v>
      </c>
      <c r="AC19" s="50">
        <f t="shared" si="12"/>
        <v>11537980.505420027</v>
      </c>
      <c r="AD19" s="50">
        <f t="shared" si="13"/>
        <v>11537980.505420027</v>
      </c>
      <c r="AE19" s="50">
        <f t="shared" si="14"/>
        <v>0</v>
      </c>
      <c r="AF19" s="50">
        <f t="shared" si="15"/>
        <v>0</v>
      </c>
      <c r="AG19" s="50">
        <f t="shared" si="16"/>
        <v>0</v>
      </c>
      <c r="AH19" s="50">
        <f t="shared" si="17"/>
        <v>0</v>
      </c>
      <c r="AI19" s="50">
        <f t="shared" si="18"/>
        <v>0</v>
      </c>
      <c r="AJ19" s="50">
        <f t="shared" si="19"/>
        <v>0</v>
      </c>
      <c r="AK19" s="50">
        <f t="shared" si="20"/>
        <v>0</v>
      </c>
      <c r="AL19" s="50">
        <f t="shared" si="21"/>
        <v>0</v>
      </c>
      <c r="AM19" s="50">
        <f t="shared" si="22"/>
        <v>0</v>
      </c>
      <c r="AN19" s="50">
        <f t="shared" si="23"/>
        <v>0</v>
      </c>
      <c r="AO19" s="50">
        <f t="shared" si="24"/>
        <v>0</v>
      </c>
      <c r="AP19" s="50">
        <f t="shared" si="25"/>
        <v>0</v>
      </c>
      <c r="AR19" s="124">
        <f t="shared" si="28"/>
        <v>1.0000000000000002</v>
      </c>
      <c r="AS19" s="127">
        <v>8.3333333333333343E-2</v>
      </c>
      <c r="AT19" s="127">
        <v>8.3333333333333343E-2</v>
      </c>
      <c r="AU19" s="127">
        <v>8.3333333333333343E-2</v>
      </c>
      <c r="AV19" s="127">
        <v>8.3333333333333343E-2</v>
      </c>
      <c r="AW19" s="127">
        <v>8.3333333333333343E-2</v>
      </c>
      <c r="AX19" s="127">
        <v>8.3333333333333343E-2</v>
      </c>
      <c r="AY19" s="127">
        <v>8.3333333333333343E-2</v>
      </c>
      <c r="AZ19" s="127">
        <v>8.3333333333333343E-2</v>
      </c>
      <c r="BA19" s="127">
        <v>8.3333333333333343E-2</v>
      </c>
      <c r="BB19" s="127">
        <v>8.3333333333333343E-2</v>
      </c>
      <c r="BC19" s="127">
        <v>8.3333333333333343E-2</v>
      </c>
      <c r="BD19" s="127">
        <v>8.3333333333333343E-2</v>
      </c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S19" s="168"/>
    </row>
    <row r="20" spans="2:71" ht="15.75">
      <c r="B20" s="119" t="s">
        <v>323</v>
      </c>
      <c r="C20" s="238"/>
      <c r="D20" s="238"/>
      <c r="E20" s="238"/>
      <c r="F20" s="122" t="s">
        <v>260</v>
      </c>
      <c r="G20" s="239">
        <f>J20*'6-CUADRO RESUMEN '!$AE$24</f>
        <v>0</v>
      </c>
      <c r="H20" s="344">
        <f t="shared" ca="1" si="26"/>
        <v>0</v>
      </c>
      <c r="I20" s="240">
        <f>+G20/'6-CUADRO RESUMEN '!$O$24</f>
        <v>0</v>
      </c>
      <c r="J20" s="122"/>
      <c r="K20" s="242">
        <f t="shared" si="59"/>
        <v>0</v>
      </c>
      <c r="L20" s="248">
        <f>+J20</f>
        <v>0</v>
      </c>
      <c r="M20" s="545"/>
      <c r="N20" s="546"/>
      <c r="O20" s="547"/>
      <c r="Q20" s="146">
        <v>1</v>
      </c>
      <c r="R20" s="49">
        <f>SUM(S20:AP20)</f>
        <v>0</v>
      </c>
      <c r="S20" s="50">
        <f t="shared" ref="S20:AP20" si="62">+AS20*$G20</f>
        <v>0</v>
      </c>
      <c r="T20" s="50">
        <f t="shared" si="62"/>
        <v>0</v>
      </c>
      <c r="U20" s="50">
        <f t="shared" si="62"/>
        <v>0</v>
      </c>
      <c r="V20" s="50">
        <f t="shared" si="62"/>
        <v>0</v>
      </c>
      <c r="W20" s="50">
        <f t="shared" si="62"/>
        <v>0</v>
      </c>
      <c r="X20" s="50">
        <f t="shared" si="62"/>
        <v>0</v>
      </c>
      <c r="Y20" s="50">
        <f t="shared" si="62"/>
        <v>0</v>
      </c>
      <c r="Z20" s="50">
        <f t="shared" si="62"/>
        <v>0</v>
      </c>
      <c r="AA20" s="50">
        <f t="shared" si="62"/>
        <v>0</v>
      </c>
      <c r="AB20" s="50">
        <f t="shared" si="62"/>
        <v>0</v>
      </c>
      <c r="AC20" s="50">
        <f t="shared" si="62"/>
        <v>0</v>
      </c>
      <c r="AD20" s="50">
        <f t="shared" si="62"/>
        <v>0</v>
      </c>
      <c r="AE20" s="50">
        <f t="shared" si="62"/>
        <v>0</v>
      </c>
      <c r="AF20" s="50">
        <f t="shared" si="62"/>
        <v>0</v>
      </c>
      <c r="AG20" s="50">
        <f t="shared" si="62"/>
        <v>0</v>
      </c>
      <c r="AH20" s="50">
        <f t="shared" si="62"/>
        <v>0</v>
      </c>
      <c r="AI20" s="50">
        <f t="shared" si="62"/>
        <v>0</v>
      </c>
      <c r="AJ20" s="50">
        <f t="shared" si="62"/>
        <v>0</v>
      </c>
      <c r="AK20" s="50">
        <f t="shared" si="62"/>
        <v>0</v>
      </c>
      <c r="AL20" s="50">
        <f t="shared" si="62"/>
        <v>0</v>
      </c>
      <c r="AM20" s="50">
        <f t="shared" si="62"/>
        <v>0</v>
      </c>
      <c r="AN20" s="50">
        <f t="shared" si="62"/>
        <v>0</v>
      </c>
      <c r="AO20" s="50">
        <f t="shared" si="62"/>
        <v>0</v>
      </c>
      <c r="AP20" s="50">
        <f t="shared" si="62"/>
        <v>0</v>
      </c>
      <c r="AR20" s="124">
        <f>SUM(AS20:BP20)</f>
        <v>1</v>
      </c>
      <c r="AS20" s="126">
        <v>1</v>
      </c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S20" s="168"/>
    </row>
    <row r="21" spans="2:71" ht="15.75">
      <c r="B21" s="119" t="s">
        <v>324</v>
      </c>
      <c r="C21" s="238"/>
      <c r="D21" s="238"/>
      <c r="E21" s="238"/>
      <c r="F21" s="122" t="s">
        <v>260</v>
      </c>
      <c r="G21" s="239">
        <f>J21*'6-CUADRO RESUMEN '!$AE$24</f>
        <v>0</v>
      </c>
      <c r="H21" s="344">
        <f t="shared" ca="1" si="26"/>
        <v>0</v>
      </c>
      <c r="I21" s="240">
        <f>+G21/'6-CUADRO RESUMEN '!$O$24</f>
        <v>0</v>
      </c>
      <c r="J21" s="122"/>
      <c r="K21" s="242">
        <f t="shared" si="59"/>
        <v>0</v>
      </c>
      <c r="L21" s="248">
        <f t="shared" ref="L21:L22" si="63">+J21</f>
        <v>0</v>
      </c>
      <c r="M21" s="545"/>
      <c r="N21" s="546"/>
      <c r="O21" s="547"/>
      <c r="Q21" s="146">
        <v>1</v>
      </c>
      <c r="R21" s="49">
        <f t="shared" ref="R21:R24" si="64">SUM(S21:AP21)</f>
        <v>0</v>
      </c>
      <c r="S21" s="50">
        <f t="shared" ref="S21:S24" si="65">+AS21*$G21</f>
        <v>0</v>
      </c>
      <c r="T21" s="50">
        <f t="shared" ref="T21:T24" si="66">+AT21*$G21</f>
        <v>0</v>
      </c>
      <c r="U21" s="50">
        <f t="shared" ref="U21:U24" si="67">+AU21*$G21</f>
        <v>0</v>
      </c>
      <c r="V21" s="50">
        <f t="shared" ref="V21:V24" si="68">+AV21*$G21</f>
        <v>0</v>
      </c>
      <c r="W21" s="50">
        <f t="shared" ref="W21:W24" si="69">+AW21*$G21</f>
        <v>0</v>
      </c>
      <c r="X21" s="50">
        <f t="shared" ref="X21:X24" si="70">+AX21*$G21</f>
        <v>0</v>
      </c>
      <c r="Y21" s="50">
        <f t="shared" ref="Y21:Y24" si="71">+AY21*$G21</f>
        <v>0</v>
      </c>
      <c r="Z21" s="50">
        <f t="shared" ref="Z21:Z24" si="72">+AZ21*$G21</f>
        <v>0</v>
      </c>
      <c r="AA21" s="50">
        <f t="shared" ref="AA21:AA24" si="73">+BA21*$G21</f>
        <v>0</v>
      </c>
      <c r="AB21" s="50">
        <f t="shared" ref="AB21:AB24" si="74">+BB21*$G21</f>
        <v>0</v>
      </c>
      <c r="AC21" s="50">
        <f t="shared" ref="AC21:AC24" si="75">+BC21*$G21</f>
        <v>0</v>
      </c>
      <c r="AD21" s="50">
        <f t="shared" ref="AD21:AD24" si="76">+BD21*$G21</f>
        <v>0</v>
      </c>
      <c r="AE21" s="50">
        <f t="shared" ref="AE21:AE24" si="77">+BE21*$G21</f>
        <v>0</v>
      </c>
      <c r="AF21" s="50">
        <f t="shared" ref="AF21:AF24" si="78">+BF21*$G21</f>
        <v>0</v>
      </c>
      <c r="AG21" s="50">
        <f t="shared" ref="AG21:AG24" si="79">+BG21*$G21</f>
        <v>0</v>
      </c>
      <c r="AH21" s="50">
        <f t="shared" ref="AH21:AH24" si="80">+BH21*$G21</f>
        <v>0</v>
      </c>
      <c r="AI21" s="50">
        <f t="shared" ref="AI21:AI24" si="81">+BI21*$G21</f>
        <v>0</v>
      </c>
      <c r="AJ21" s="50">
        <f t="shared" ref="AJ21:AJ24" si="82">+BJ21*$G21</f>
        <v>0</v>
      </c>
      <c r="AK21" s="50">
        <f t="shared" ref="AK21:AK24" si="83">+BK21*$G21</f>
        <v>0</v>
      </c>
      <c r="AL21" s="50">
        <f t="shared" ref="AL21:AL24" si="84">+BL21*$G21</f>
        <v>0</v>
      </c>
      <c r="AM21" s="50">
        <f t="shared" ref="AM21:AM24" si="85">+BM21*$G21</f>
        <v>0</v>
      </c>
      <c r="AN21" s="50">
        <f t="shared" ref="AN21:AN24" si="86">+BN21*$G21</f>
        <v>0</v>
      </c>
      <c r="AO21" s="50">
        <f t="shared" ref="AO21:AO24" si="87">+BO21*$G21</f>
        <v>0</v>
      </c>
      <c r="AP21" s="50">
        <f t="shared" ref="AP21:AP24" si="88">+BP21*$G21</f>
        <v>0</v>
      </c>
      <c r="AR21" s="124">
        <f t="shared" si="28"/>
        <v>0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S21" s="168"/>
    </row>
    <row r="22" spans="2:71" ht="15.75">
      <c r="B22" s="119"/>
      <c r="C22" s="238"/>
      <c r="D22" s="238"/>
      <c r="E22" s="238"/>
      <c r="F22" s="122" t="s">
        <v>260</v>
      </c>
      <c r="G22" s="239">
        <f>J22*'6-CUADRO RESUMEN '!$AE$24</f>
        <v>0</v>
      </c>
      <c r="H22" s="344">
        <f t="shared" ca="1" si="26"/>
        <v>0</v>
      </c>
      <c r="I22" s="240">
        <f>+G22/'6-CUADRO RESUMEN '!$O$24</f>
        <v>0</v>
      </c>
      <c r="J22" s="122"/>
      <c r="K22" s="242">
        <f t="shared" si="59"/>
        <v>0</v>
      </c>
      <c r="L22" s="248">
        <f t="shared" si="63"/>
        <v>0</v>
      </c>
      <c r="M22" s="294"/>
      <c r="N22" s="295"/>
      <c r="O22" s="296"/>
      <c r="Q22" s="146"/>
      <c r="R22" s="49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R22" s="124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S22" s="168"/>
    </row>
    <row r="23" spans="2:71" ht="15.75">
      <c r="B23" s="119"/>
      <c r="C23" s="238"/>
      <c r="D23" s="238"/>
      <c r="E23" s="238"/>
      <c r="F23" s="122" t="s">
        <v>260</v>
      </c>
      <c r="G23" s="123"/>
      <c r="H23" s="344">
        <f t="shared" ca="1" si="26"/>
        <v>0</v>
      </c>
      <c r="I23" s="240">
        <f>+G23/'6-CUADRO RESUMEN '!$O$24</f>
        <v>0</v>
      </c>
      <c r="J23" s="240">
        <f>+G23/'6-CUADRO RESUMEN '!$AE$24</f>
        <v>0</v>
      </c>
      <c r="K23" s="242"/>
      <c r="L23" s="248"/>
      <c r="M23" s="545"/>
      <c r="N23" s="546"/>
      <c r="O23" s="547"/>
      <c r="Q23" s="146">
        <v>1</v>
      </c>
      <c r="R23" s="49">
        <f t="shared" si="64"/>
        <v>0</v>
      </c>
      <c r="S23" s="50">
        <f t="shared" si="65"/>
        <v>0</v>
      </c>
      <c r="T23" s="50">
        <f t="shared" si="66"/>
        <v>0</v>
      </c>
      <c r="U23" s="50">
        <f t="shared" si="67"/>
        <v>0</v>
      </c>
      <c r="V23" s="50">
        <f t="shared" si="68"/>
        <v>0</v>
      </c>
      <c r="W23" s="50">
        <f t="shared" si="69"/>
        <v>0</v>
      </c>
      <c r="X23" s="50">
        <f t="shared" si="70"/>
        <v>0</v>
      </c>
      <c r="Y23" s="50">
        <f t="shared" si="71"/>
        <v>0</v>
      </c>
      <c r="Z23" s="50">
        <f t="shared" si="72"/>
        <v>0</v>
      </c>
      <c r="AA23" s="50">
        <f t="shared" si="73"/>
        <v>0</v>
      </c>
      <c r="AB23" s="50">
        <f t="shared" si="74"/>
        <v>0</v>
      </c>
      <c r="AC23" s="50">
        <f t="shared" si="75"/>
        <v>0</v>
      </c>
      <c r="AD23" s="50">
        <f t="shared" si="76"/>
        <v>0</v>
      </c>
      <c r="AE23" s="50">
        <f t="shared" si="77"/>
        <v>0</v>
      </c>
      <c r="AF23" s="50">
        <f t="shared" si="78"/>
        <v>0</v>
      </c>
      <c r="AG23" s="50">
        <f t="shared" si="79"/>
        <v>0</v>
      </c>
      <c r="AH23" s="50">
        <f t="shared" si="80"/>
        <v>0</v>
      </c>
      <c r="AI23" s="50">
        <f t="shared" si="81"/>
        <v>0</v>
      </c>
      <c r="AJ23" s="50">
        <f t="shared" si="82"/>
        <v>0</v>
      </c>
      <c r="AK23" s="50">
        <f t="shared" si="83"/>
        <v>0</v>
      </c>
      <c r="AL23" s="50">
        <f t="shared" si="84"/>
        <v>0</v>
      </c>
      <c r="AM23" s="50">
        <f t="shared" si="85"/>
        <v>0</v>
      </c>
      <c r="AN23" s="50">
        <f t="shared" si="86"/>
        <v>0</v>
      </c>
      <c r="AO23" s="50">
        <f t="shared" si="87"/>
        <v>0</v>
      </c>
      <c r="AP23" s="50">
        <f t="shared" si="88"/>
        <v>0</v>
      </c>
      <c r="AR23" s="124">
        <f t="shared" si="28"/>
        <v>0</v>
      </c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S23" s="168"/>
    </row>
    <row r="24" spans="2:71" ht="15.75">
      <c r="B24" s="119"/>
      <c r="C24" s="238"/>
      <c r="D24" s="238"/>
      <c r="E24" s="238"/>
      <c r="F24" s="122" t="s">
        <v>260</v>
      </c>
      <c r="G24" s="123"/>
      <c r="H24" s="344">
        <f t="shared" ca="1" si="26"/>
        <v>0</v>
      </c>
      <c r="I24" s="240">
        <f>+G24/'6-CUADRO RESUMEN '!$O$24</f>
        <v>0</v>
      </c>
      <c r="J24" s="240">
        <f>+G24/'6-CUADRO RESUMEN '!$AE$24</f>
        <v>0</v>
      </c>
      <c r="K24" s="242"/>
      <c r="L24" s="248"/>
      <c r="M24" s="545"/>
      <c r="N24" s="546"/>
      <c r="O24" s="547"/>
      <c r="Q24" s="146">
        <v>1</v>
      </c>
      <c r="R24" s="49">
        <f t="shared" si="64"/>
        <v>0</v>
      </c>
      <c r="S24" s="50">
        <f t="shared" si="65"/>
        <v>0</v>
      </c>
      <c r="T24" s="50">
        <f t="shared" si="66"/>
        <v>0</v>
      </c>
      <c r="U24" s="50">
        <f t="shared" si="67"/>
        <v>0</v>
      </c>
      <c r="V24" s="50">
        <f t="shared" si="68"/>
        <v>0</v>
      </c>
      <c r="W24" s="50">
        <f t="shared" si="69"/>
        <v>0</v>
      </c>
      <c r="X24" s="50">
        <f t="shared" si="70"/>
        <v>0</v>
      </c>
      <c r="Y24" s="50">
        <f t="shared" si="71"/>
        <v>0</v>
      </c>
      <c r="Z24" s="50">
        <f t="shared" si="72"/>
        <v>0</v>
      </c>
      <c r="AA24" s="50">
        <f t="shared" si="73"/>
        <v>0</v>
      </c>
      <c r="AB24" s="50">
        <f t="shared" si="74"/>
        <v>0</v>
      </c>
      <c r="AC24" s="50">
        <f t="shared" si="75"/>
        <v>0</v>
      </c>
      <c r="AD24" s="50">
        <f t="shared" si="76"/>
        <v>0</v>
      </c>
      <c r="AE24" s="50">
        <f t="shared" si="77"/>
        <v>0</v>
      </c>
      <c r="AF24" s="50">
        <f t="shared" si="78"/>
        <v>0</v>
      </c>
      <c r="AG24" s="50">
        <f t="shared" si="79"/>
        <v>0</v>
      </c>
      <c r="AH24" s="50">
        <f t="shared" si="80"/>
        <v>0</v>
      </c>
      <c r="AI24" s="50">
        <f t="shared" si="81"/>
        <v>0</v>
      </c>
      <c r="AJ24" s="50">
        <f t="shared" si="82"/>
        <v>0</v>
      </c>
      <c r="AK24" s="50">
        <f t="shared" si="83"/>
        <v>0</v>
      </c>
      <c r="AL24" s="50">
        <f t="shared" si="84"/>
        <v>0</v>
      </c>
      <c r="AM24" s="50">
        <f t="shared" si="85"/>
        <v>0</v>
      </c>
      <c r="AN24" s="50">
        <f t="shared" si="86"/>
        <v>0</v>
      </c>
      <c r="AO24" s="50">
        <f t="shared" si="87"/>
        <v>0</v>
      </c>
      <c r="AP24" s="50">
        <f t="shared" si="88"/>
        <v>0</v>
      </c>
      <c r="AR24" s="124">
        <f t="shared" si="28"/>
        <v>0</v>
      </c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S24" s="168"/>
    </row>
    <row r="26" spans="2:71" ht="15.75">
      <c r="F26" s="313" t="s">
        <v>260</v>
      </c>
      <c r="G26" s="314">
        <f>SUMIF($F$7:$F$24,F26,$G$7:$G$24)</f>
        <v>660793293.52601552</v>
      </c>
      <c r="H26" s="389">
        <f ca="1">+G26/G6*J6</f>
        <v>5.2498675338693575E-2</v>
      </c>
    </row>
    <row r="27" spans="2:71" ht="15.75">
      <c r="F27" s="313" t="s">
        <v>261</v>
      </c>
      <c r="G27" s="314">
        <f ca="1">SUMIF($F$7:$F$24,F27,$G$7:$G$24)</f>
        <v>364386950.28208429</v>
      </c>
      <c r="H27" s="389">
        <f ca="1">+G27/G6*J6</f>
        <v>2.8949797747550351E-2</v>
      </c>
    </row>
    <row r="28" spans="2:71" ht="15.75" thickBot="1"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</row>
    <row r="29" spans="2:71" ht="19.5" thickBot="1">
      <c r="B29" s="198" t="s">
        <v>244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Q29" s="130" t="s">
        <v>176</v>
      </c>
      <c r="R29" s="49" t="e">
        <f t="shared" si="27"/>
        <v>#REF!</v>
      </c>
      <c r="S29" s="46" t="e">
        <f>SUMPRODUCT(AS7:AS24,#REF!)</f>
        <v>#REF!</v>
      </c>
      <c r="T29" s="46" t="e">
        <f>SUMPRODUCT(AT7:AT24,#REF!)</f>
        <v>#REF!</v>
      </c>
      <c r="U29" s="46" t="e">
        <f>SUMPRODUCT(AU7:AU24,#REF!)</f>
        <v>#REF!</v>
      </c>
      <c r="V29" s="46" t="e">
        <f>SUMPRODUCT(AV7:AV24,#REF!)</f>
        <v>#REF!</v>
      </c>
      <c r="W29" s="46" t="e">
        <f>SUMPRODUCT(AW7:AW24,#REF!)</f>
        <v>#REF!</v>
      </c>
      <c r="X29" s="46" t="e">
        <f>SUMPRODUCT(AX7:AX24,#REF!)</f>
        <v>#REF!</v>
      </c>
      <c r="Y29" s="46" t="e">
        <f>SUMPRODUCT(AY7:AY24,#REF!)</f>
        <v>#REF!</v>
      </c>
      <c r="Z29" s="46" t="e">
        <f>SUMPRODUCT(AZ7:AZ24,#REF!)</f>
        <v>#REF!</v>
      </c>
      <c r="AA29" s="46" t="e">
        <f>SUMPRODUCT(BA7:BA24,#REF!)</f>
        <v>#REF!</v>
      </c>
      <c r="AB29" s="46" t="e">
        <f>SUMPRODUCT(BB7:BB24,#REF!)</f>
        <v>#REF!</v>
      </c>
      <c r="AC29" s="46" t="e">
        <f>SUMPRODUCT(BC7:BC24,#REF!)</f>
        <v>#REF!</v>
      </c>
      <c r="AD29" s="46" t="e">
        <f>SUMPRODUCT(BD7:BD24,#REF!)</f>
        <v>#REF!</v>
      </c>
      <c r="AE29" s="46" t="e">
        <f>SUMPRODUCT(BE7:BE24,#REF!)</f>
        <v>#REF!</v>
      </c>
      <c r="AF29" s="46" t="e">
        <f>SUMPRODUCT(BF7:BF24,#REF!)</f>
        <v>#REF!</v>
      </c>
      <c r="AG29" s="46" t="e">
        <f>SUMPRODUCT(BG7:BG24,#REF!)</f>
        <v>#REF!</v>
      </c>
      <c r="AH29" s="46" t="e">
        <f>SUMPRODUCT(BH7:BH24,#REF!)</f>
        <v>#REF!</v>
      </c>
      <c r="AI29" s="46" t="e">
        <f>SUMPRODUCT(BI7:BI24,#REF!)</f>
        <v>#REF!</v>
      </c>
      <c r="AJ29" s="46" t="e">
        <f>SUMPRODUCT(BJ7:BJ24,#REF!)</f>
        <v>#REF!</v>
      </c>
      <c r="AK29" s="46" t="e">
        <f>SUMPRODUCT(BK7:BK24,#REF!)</f>
        <v>#REF!</v>
      </c>
      <c r="AL29" s="46" t="e">
        <f>SUMPRODUCT(BL7:BL24,#REF!)</f>
        <v>#REF!</v>
      </c>
      <c r="AM29" s="46" t="e">
        <f>SUMPRODUCT(BM7:BM24,#REF!)</f>
        <v>#REF!</v>
      </c>
      <c r="AN29" s="46" t="e">
        <f>SUMPRODUCT(BN7:BN24,#REF!)</f>
        <v>#REF!</v>
      </c>
      <c r="AO29" s="46" t="e">
        <f>SUMPRODUCT(BO7:BO24,#REF!)</f>
        <v>#REF!</v>
      </c>
      <c r="AP29" s="46" t="e">
        <f>SUMPRODUCT(BP7:BP24,#REF!)</f>
        <v>#REF!</v>
      </c>
    </row>
    <row r="30" spans="2:71"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</row>
    <row r="31" spans="2:71" ht="30">
      <c r="B31" s="244" t="s">
        <v>77</v>
      </c>
      <c r="C31" s="245"/>
      <c r="D31" s="245"/>
      <c r="E31" s="245" t="s">
        <v>59</v>
      </c>
      <c r="F31" s="245"/>
      <c r="G31" s="246">
        <f>+J31*'6-CUADRO RESUMEN '!AE24</f>
        <v>1799924958.8455243</v>
      </c>
      <c r="H31" s="246"/>
      <c r="I31" s="247">
        <f>J31/$N$4</f>
        <v>0.14444444444444446</v>
      </c>
      <c r="J31" s="290">
        <v>0.13</v>
      </c>
      <c r="K31" s="291"/>
      <c r="L31" s="291"/>
      <c r="M31" s="291"/>
      <c r="N31" s="291"/>
      <c r="O31" s="292"/>
      <c r="Q31" s="144" t="s">
        <v>182</v>
      </c>
      <c r="R31" s="52" t="e">
        <f>SUM(S31:AP31)</f>
        <v>#REF!</v>
      </c>
      <c r="S31" s="53" t="e">
        <f>SUMPRODUCT(AS7:AS24,#REF!,$Q$7:$Q$24)</f>
        <v>#REF!</v>
      </c>
      <c r="T31" s="53" t="e">
        <f>SUMPRODUCT(AT7:AT24,#REF!,$Q$7:$Q$24)</f>
        <v>#REF!</v>
      </c>
      <c r="U31" s="53" t="e">
        <f>SUMPRODUCT(AU7:AU24,#REF!,$Q$7:$Q$24)</f>
        <v>#REF!</v>
      </c>
      <c r="V31" s="53" t="e">
        <f>SUMPRODUCT(AV7:AV24,#REF!,$Q$7:$Q$24)</f>
        <v>#REF!</v>
      </c>
      <c r="W31" s="53" t="e">
        <f>SUMPRODUCT(AW7:AW24,#REF!,$Q$7:$Q$24)</f>
        <v>#REF!</v>
      </c>
      <c r="X31" s="53" t="e">
        <f>SUMPRODUCT(AX7:AX24,#REF!,$Q$7:$Q$24)</f>
        <v>#REF!</v>
      </c>
      <c r="Y31" s="53" t="e">
        <f>SUMPRODUCT(AY7:AY24,#REF!,$Q$7:$Q$24)</f>
        <v>#REF!</v>
      </c>
      <c r="Z31" s="53" t="e">
        <f>SUMPRODUCT(AZ7:AZ24,#REF!,$Q$7:$Q$24)</f>
        <v>#REF!</v>
      </c>
      <c r="AA31" s="53" t="e">
        <f>SUMPRODUCT(BA7:BA24,#REF!,$Q$7:$Q$24)</f>
        <v>#REF!</v>
      </c>
      <c r="AB31" s="53" t="e">
        <f>SUMPRODUCT(BB7:BB24,#REF!,$Q$7:$Q$24)</f>
        <v>#REF!</v>
      </c>
      <c r="AC31" s="53" t="e">
        <f>SUMPRODUCT(BC7:BC24,#REF!,$Q$7:$Q$24)</f>
        <v>#REF!</v>
      </c>
      <c r="AD31" s="53" t="e">
        <f>SUMPRODUCT(BD7:BD24,#REF!,$Q$7:$Q$24)</f>
        <v>#REF!</v>
      </c>
      <c r="AE31" s="53" t="e">
        <f>SUMPRODUCT(BE7:BE24,#REF!,$Q$7:$Q$24)</f>
        <v>#REF!</v>
      </c>
      <c r="AF31" s="53" t="e">
        <f>SUMPRODUCT(BF7:BF24,#REF!,$Q$7:$Q$24)</f>
        <v>#REF!</v>
      </c>
      <c r="AG31" s="53" t="e">
        <f>SUMPRODUCT(BG7:BG24,#REF!,$Q$7:$Q$24)</f>
        <v>#REF!</v>
      </c>
      <c r="AH31" s="53" t="e">
        <f>SUMPRODUCT(BH7:BH24,#REF!,$Q$7:$Q$24)</f>
        <v>#REF!</v>
      </c>
      <c r="AI31" s="53" t="e">
        <f>SUMPRODUCT(BI7:BI24,#REF!,$Q$7:$Q$24)</f>
        <v>#REF!</v>
      </c>
      <c r="AJ31" s="53" t="e">
        <f>SUMPRODUCT(BJ7:BJ24,#REF!,$Q$7:$Q$24)</f>
        <v>#REF!</v>
      </c>
      <c r="AK31" s="53" t="e">
        <f>SUMPRODUCT(BK7:BK24,#REF!,$Q$7:$Q$24)</f>
        <v>#REF!</v>
      </c>
      <c r="AL31" s="53" t="e">
        <f>SUMPRODUCT(BL7:BL24,#REF!,$Q$7:$Q$24)</f>
        <v>#REF!</v>
      </c>
      <c r="AM31" s="53" t="e">
        <f>SUMPRODUCT(BM7:BM24,#REF!,$Q$7:$Q$24)</f>
        <v>#REF!</v>
      </c>
      <c r="AN31" s="53" t="e">
        <f>SUMPRODUCT(BN7:BN24,#REF!,$Q$7:$Q$24)</f>
        <v>#REF!</v>
      </c>
      <c r="AO31" s="53" t="e">
        <f>SUMPRODUCT(BO7:BO24,#REF!,$Q$7:$Q$24)</f>
        <v>#REF!</v>
      </c>
      <c r="AP31" s="53" t="e">
        <f>SUMPRODUCT(BP7:BP24,#REF!,$Q$7:$Q$24)</f>
        <v>#REF!</v>
      </c>
    </row>
    <row r="32" spans="2:71" s="105" customFormat="1" ht="15.75" thickBot="1"/>
    <row r="34" spans="2:2">
      <c r="B34" s="289" t="s">
        <v>209</v>
      </c>
    </row>
  </sheetData>
  <sheetProtection algorithmName="SHA-512" hashValue="/zCPRBGu1d98+j0/qfD0aKp98jJDLtdXph5ObMN43IE08YDDKBbBsnK4oZDws4WhSrBPx1HeLktFdBsyTyUiig==" saltValue="ATYIo2jOtcqkI0gKmfEdMg==" spinCount="100000" sheet="1" objects="1" scenarios="1"/>
  <mergeCells count="29">
    <mergeCell ref="N7:O7"/>
    <mergeCell ref="N8:O8"/>
    <mergeCell ref="N9:O9"/>
    <mergeCell ref="M19:O19"/>
    <mergeCell ref="M10:O10"/>
    <mergeCell ref="M11:O11"/>
    <mergeCell ref="M12:O12"/>
    <mergeCell ref="M13:O13"/>
    <mergeCell ref="M14:O14"/>
    <mergeCell ref="M15:O15"/>
    <mergeCell ref="M16:O16"/>
    <mergeCell ref="M17:O17"/>
    <mergeCell ref="R4:AP4"/>
    <mergeCell ref="B4:B6"/>
    <mergeCell ref="G4:G5"/>
    <mergeCell ref="K4:L4"/>
    <mergeCell ref="I4:J4"/>
    <mergeCell ref="M6:O6"/>
    <mergeCell ref="Q5:Q6"/>
    <mergeCell ref="C4:C6"/>
    <mergeCell ref="D4:D6"/>
    <mergeCell ref="E4:E6"/>
    <mergeCell ref="F4:F6"/>
    <mergeCell ref="H4:H5"/>
    <mergeCell ref="M23:O23"/>
    <mergeCell ref="M24:O24"/>
    <mergeCell ref="M18:O18"/>
    <mergeCell ref="M20:O20"/>
    <mergeCell ref="M21:O21"/>
  </mergeCells>
  <conditionalFormatting sqref="AR7:AR24">
    <cfRule type="cellIs" dxfId="3" priority="1" operator="notEqual">
      <formula>1</formula>
    </cfRule>
  </conditionalFormatting>
  <dataValidations count="1">
    <dataValidation type="list" allowBlank="1" showInputMessage="1" showErrorMessage="1" sqref="F7:F24">
      <formula1>$BS$7:$BS$8</formula1>
    </dataValidation>
  </dataValidations>
  <pageMargins left="0.7" right="0.7" top="0.75" bottom="0.75" header="0.3" footer="0.3"/>
  <pageSetup paperSize="9" scale="47" orientation="landscape" r:id="rId1"/>
  <colBreaks count="2" manualBreakCount="2">
    <brk id="15" max="1048575" man="1"/>
    <brk id="4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0"/>
  <sheetViews>
    <sheetView tabSelected="1" zoomScaleNormal="100" workbookViewId="0">
      <selection activeCell="H16" sqref="H16"/>
    </sheetView>
  </sheetViews>
  <sheetFormatPr baseColWidth="10" defaultColWidth="11.42578125" defaultRowHeight="12.75"/>
  <cols>
    <col min="1" max="1" width="18.5703125" style="62" customWidth="1"/>
    <col min="2" max="2" width="16.7109375" style="62" customWidth="1"/>
    <col min="3" max="3" width="14.28515625" style="62" customWidth="1"/>
    <col min="4" max="4" width="12.42578125" style="62" customWidth="1"/>
    <col min="5" max="5" width="11.28515625" style="62" customWidth="1"/>
    <col min="6" max="6" width="18.28515625" style="62" customWidth="1"/>
    <col min="7" max="7" width="15.7109375" style="62" customWidth="1"/>
    <col min="8" max="8" width="24" style="62" customWidth="1"/>
    <col min="9" max="9" width="18.42578125" style="62" customWidth="1"/>
    <col min="10" max="11" width="16.7109375" style="62" customWidth="1"/>
    <col min="12" max="12" width="12.28515625" style="62" customWidth="1"/>
    <col min="13" max="13" width="12.7109375" style="62" customWidth="1"/>
    <col min="14" max="15" width="15.5703125" style="62" customWidth="1"/>
    <col min="16" max="16" width="12.5703125" style="62" customWidth="1"/>
    <col min="17" max="17" width="10.7109375" style="62" customWidth="1"/>
    <col min="18" max="18" width="12.5703125" style="62" customWidth="1"/>
    <col min="19" max="19" width="11.42578125" style="62"/>
    <col min="20" max="20" width="13.28515625" style="62" customWidth="1"/>
    <col min="21" max="21" width="12.5703125" style="62" customWidth="1"/>
    <col min="22" max="22" width="15.28515625" style="62" customWidth="1"/>
    <col min="23" max="23" width="17.7109375" style="62" customWidth="1"/>
    <col min="24" max="24" width="19.42578125" style="62" customWidth="1"/>
    <col min="25" max="26" width="15.7109375" style="62" customWidth="1"/>
    <col min="27" max="16384" width="11.42578125" style="62"/>
  </cols>
  <sheetData>
    <row r="2" spans="1:24" ht="13.5" thickBot="1"/>
    <row r="3" spans="1:24" ht="19.5" thickBot="1">
      <c r="A3" s="215" t="s">
        <v>210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</row>
    <row r="5" spans="1:24" ht="30" customHeight="1" thickBot="1">
      <c r="B5" s="220" t="s">
        <v>200</v>
      </c>
      <c r="C5" s="221">
        <f>+'5- COSTO FINANCIERO AFD'!C5</f>
        <v>30</v>
      </c>
      <c r="D5" s="220" t="s">
        <v>141</v>
      </c>
      <c r="H5" s="570" t="s">
        <v>233</v>
      </c>
      <c r="I5" s="570"/>
      <c r="J5" s="138">
        <v>0.02</v>
      </c>
      <c r="P5" s="567" t="s">
        <v>442</v>
      </c>
      <c r="Q5" s="567"/>
      <c r="R5" s="567"/>
      <c r="S5" s="531">
        <v>0.49</v>
      </c>
      <c r="V5" s="74" t="s">
        <v>142</v>
      </c>
      <c r="W5" s="75">
        <v>0.5</v>
      </c>
    </row>
    <row r="6" spans="1:24" ht="15.75" customHeight="1" thickBot="1">
      <c r="A6" s="578" t="s">
        <v>194</v>
      </c>
      <c r="B6" s="571" t="s">
        <v>126</v>
      </c>
      <c r="C6" s="572"/>
      <c r="D6" s="572"/>
      <c r="E6" s="572"/>
      <c r="F6" s="572"/>
      <c r="G6" s="572"/>
      <c r="H6" s="573" t="s">
        <v>127</v>
      </c>
      <c r="I6" s="574"/>
      <c r="J6" s="580" t="s">
        <v>230</v>
      </c>
      <c r="K6" s="581"/>
      <c r="L6" s="581"/>
      <c r="M6" s="581"/>
      <c r="N6" s="580" t="s">
        <v>201</v>
      </c>
      <c r="O6" s="581"/>
      <c r="P6" s="575" t="s">
        <v>178</v>
      </c>
      <c r="Q6" s="576"/>
      <c r="R6" s="576"/>
      <c r="S6" s="576"/>
      <c r="T6" s="571" t="s">
        <v>143</v>
      </c>
      <c r="U6" s="572"/>
      <c r="V6" s="572"/>
      <c r="W6" s="572" t="s">
        <v>199</v>
      </c>
      <c r="X6" s="577"/>
    </row>
    <row r="7" spans="1:24" ht="88.5" customHeight="1" thickBot="1">
      <c r="A7" s="579"/>
      <c r="B7" s="279" t="s">
        <v>162</v>
      </c>
      <c r="C7" s="279" t="s">
        <v>131</v>
      </c>
      <c r="D7" s="279" t="s">
        <v>133</v>
      </c>
      <c r="E7" s="279" t="s">
        <v>134</v>
      </c>
      <c r="F7" s="279" t="s">
        <v>144</v>
      </c>
      <c r="G7" s="279" t="s">
        <v>137</v>
      </c>
      <c r="H7" s="279" t="s">
        <v>128</v>
      </c>
      <c r="I7" s="279" t="s">
        <v>129</v>
      </c>
      <c r="J7" s="279" t="s">
        <v>445</v>
      </c>
      <c r="K7" s="279" t="s">
        <v>444</v>
      </c>
      <c r="L7" s="279" t="s">
        <v>135</v>
      </c>
      <c r="M7" s="282" t="s">
        <v>136</v>
      </c>
      <c r="N7" s="286" t="s">
        <v>227</v>
      </c>
      <c r="O7" s="283" t="s">
        <v>228</v>
      </c>
      <c r="P7" s="284" t="s">
        <v>138</v>
      </c>
      <c r="Q7" s="285" t="s">
        <v>252</v>
      </c>
      <c r="R7" s="285" t="s">
        <v>253</v>
      </c>
      <c r="S7" s="526" t="s">
        <v>145</v>
      </c>
      <c r="T7" s="528" t="s">
        <v>139</v>
      </c>
      <c r="U7" s="279" t="s">
        <v>140</v>
      </c>
      <c r="V7" s="279" t="s">
        <v>146</v>
      </c>
      <c r="W7" s="293" t="s">
        <v>179</v>
      </c>
      <c r="X7" s="529" t="s">
        <v>180</v>
      </c>
    </row>
    <row r="8" spans="1:24" ht="15.75">
      <c r="A8" s="76" t="str">
        <f>+'1- DATOS DEL PROYECTO'!B50</f>
        <v>Vivienda Modelo 1</v>
      </c>
      <c r="B8" s="78">
        <f ca="1">+$G8+O8</f>
        <v>224905242.42618191</v>
      </c>
      <c r="C8" s="153">
        <f t="shared" ref="C8:C25" si="0">+$C$5</f>
        <v>30</v>
      </c>
      <c r="D8" s="154">
        <v>6.5000000000000002E-2</v>
      </c>
      <c r="E8" s="274">
        <f ca="1">+B8*$J$5</f>
        <v>4498104.8485236382</v>
      </c>
      <c r="F8" s="275">
        <f ca="1">+B8</f>
        <v>224905242.42618191</v>
      </c>
      <c r="G8" s="78">
        <f>+'6-CUADRO RESUMEN '!AD7</f>
        <v>197760876.5406819</v>
      </c>
      <c r="H8" s="276">
        <f t="shared" ref="H8:H19" si="1">+IF(G8&lt;=250000000,G8*2.4%,IF(G8&lt;=400000000,G8*2.1%, IF(G8&lt;=500000000,G8*1.9%, IF(G8&lt;=600000000,G8*1.8%, IF(G8&lt;=800000000,G8*1.7%, IF(G8&lt;=800000001,G8*1.6%,G8*1.6%))))))</f>
        <v>4746261.0369763654</v>
      </c>
      <c r="I8" s="277">
        <f t="shared" ref="I8:I19" si="2">IF(G8=0,0,IF(G8=0, 3600000, IF(G8&gt;0, 2500000, "Error")))</f>
        <v>2500000</v>
      </c>
      <c r="J8" s="78">
        <f t="shared" ref="J8:J25" ca="1" si="3">IF(G8=0,0,B8*1%+C8*300000)</f>
        <v>11249052.42426182</v>
      </c>
      <c r="K8" s="301">
        <v>14000000</v>
      </c>
      <c r="L8" s="79">
        <f>+K8*0.1</f>
        <v>1400000</v>
      </c>
      <c r="M8" s="79">
        <f>+K8+L8</f>
        <v>15400000</v>
      </c>
      <c r="N8" s="78">
        <f ca="1">+E8+H8+I8+M8</f>
        <v>27144365.885500003</v>
      </c>
      <c r="O8" s="301">
        <f ca="1">+N8</f>
        <v>27144365.885500003</v>
      </c>
      <c r="P8" s="280">
        <f t="shared" ref="P8:P25" ca="1" si="4">PMT(D8/12,C8*12,-F8,0,0)</f>
        <v>1421554.1205352265</v>
      </c>
      <c r="Q8" s="138">
        <v>5.0000000000000001E-3</v>
      </c>
      <c r="R8" s="79">
        <f t="shared" ref="R8:R25" ca="1" si="5">+Q8*F8*D8/12</f>
        <v>6091.1836490424275</v>
      </c>
      <c r="S8" s="527">
        <f ca="1">+R8+P8</f>
        <v>1427645.3041842689</v>
      </c>
      <c r="T8" s="278">
        <f ca="1">F8*$S$5/1000</f>
        <v>110203.56878882913</v>
      </c>
      <c r="U8" s="527">
        <f t="shared" ref="U8:U19" si="6">G8*$W$5</f>
        <v>98880438.270340949</v>
      </c>
      <c r="V8" s="82">
        <f>(U8*0.005)/12</f>
        <v>41200.182612642064</v>
      </c>
      <c r="W8" s="179">
        <f ca="1">+T8+S8</f>
        <v>1537848.872973098</v>
      </c>
      <c r="X8" s="142">
        <f ca="1">+W8+V8</f>
        <v>1579049.0555857401</v>
      </c>
    </row>
    <row r="9" spans="1:24" ht="15.75">
      <c r="A9" s="77" t="str">
        <f>+'1- DATOS DEL PROYECTO'!B51</f>
        <v>Vivienda Modelo 2</v>
      </c>
      <c r="B9" s="78">
        <f t="shared" ref="B9:B25" ca="1" si="7">+$G9+O9</f>
        <v>277056479.86728168</v>
      </c>
      <c r="C9" s="153">
        <f t="shared" si="0"/>
        <v>30</v>
      </c>
      <c r="D9" s="154">
        <v>6.5000000000000002E-2</v>
      </c>
      <c r="E9" s="159">
        <f t="shared" ref="E9:E25" ca="1" si="8">+B9*$J$5</f>
        <v>5541129.5973456334</v>
      </c>
      <c r="F9" s="155">
        <f t="shared" ref="F9:F19" ca="1" si="9">+B9</f>
        <v>277056479.86728168</v>
      </c>
      <c r="G9" s="78">
        <f>+'6-CUADRO RESUMEN '!AD8</f>
        <v>247671240.49798441</v>
      </c>
      <c r="H9" s="80">
        <f t="shared" si="1"/>
        <v>5944109.7719516261</v>
      </c>
      <c r="I9" s="81">
        <f t="shared" si="2"/>
        <v>2500000</v>
      </c>
      <c r="J9" s="78">
        <f t="shared" ca="1" si="3"/>
        <v>11770564.798672818</v>
      </c>
      <c r="K9" s="301">
        <v>14000000</v>
      </c>
      <c r="L9" s="79">
        <f t="shared" ref="L9:L25" si="10">+K9*0.1</f>
        <v>1400000</v>
      </c>
      <c r="M9" s="79">
        <f t="shared" ref="M9:M25" si="11">+K9+L9</f>
        <v>15400000</v>
      </c>
      <c r="N9" s="78">
        <f t="shared" ref="N9:N25" ca="1" si="12">+E9+H9+I9+M9</f>
        <v>29385239.369297259</v>
      </c>
      <c r="O9" s="301">
        <f t="shared" ref="O9:O25" ca="1" si="13">+N9</f>
        <v>29385239.369297259</v>
      </c>
      <c r="P9" s="280">
        <f t="shared" ca="1" si="4"/>
        <v>1751185.4162563083</v>
      </c>
      <c r="Q9" s="138">
        <v>5.0000000000000001E-3</v>
      </c>
      <c r="R9" s="79">
        <f t="shared" ca="1" si="5"/>
        <v>7503.6129964055463</v>
      </c>
      <c r="S9" s="527">
        <f t="shared" ref="S9:S19" ca="1" si="14">+R9+P9</f>
        <v>1758689.0292527138</v>
      </c>
      <c r="T9" s="278">
        <f t="shared" ref="T9:T25" ca="1" si="15">F9*$S$5/1000</f>
        <v>135757.67513496801</v>
      </c>
      <c r="U9" s="527">
        <f t="shared" si="6"/>
        <v>123835620.2489922</v>
      </c>
      <c r="V9" s="82">
        <f t="shared" ref="V9:V19" si="16">(U9*0.005)/12</f>
        <v>51598.175103746755</v>
      </c>
      <c r="W9" s="179">
        <f t="shared" ref="W9:W19" ca="1" si="17">+T9+S9</f>
        <v>1894446.7043876818</v>
      </c>
      <c r="X9" s="142">
        <f t="shared" ref="X9:X19" ca="1" si="18">+W9+V9</f>
        <v>1946044.8794914286</v>
      </c>
    </row>
    <row r="10" spans="1:24" ht="15.75">
      <c r="A10" s="77" t="str">
        <f>+'1- DATOS DEL PROYECTO'!B52</f>
        <v>Vivienda Modelo 3</v>
      </c>
      <c r="B10" s="78">
        <f t="shared" ca="1" si="7"/>
        <v>290480804.38903326</v>
      </c>
      <c r="C10" s="153">
        <f t="shared" si="0"/>
        <v>30</v>
      </c>
      <c r="D10" s="154">
        <v>6.5000000000000002E-2</v>
      </c>
      <c r="E10" s="159">
        <f t="shared" ca="1" si="8"/>
        <v>5809616.0877806656</v>
      </c>
      <c r="F10" s="155">
        <f t="shared" ca="1" si="9"/>
        <v>290480804.38903326</v>
      </c>
      <c r="G10" s="78">
        <f>+'6-CUADRO RESUMEN '!AD9</f>
        <v>261284219.68780863</v>
      </c>
      <c r="H10" s="80">
        <f t="shared" si="1"/>
        <v>5486968.6134439819</v>
      </c>
      <c r="I10" s="81">
        <f t="shared" si="2"/>
        <v>2500000</v>
      </c>
      <c r="J10" s="78">
        <f t="shared" ca="1" si="3"/>
        <v>11904808.043890333</v>
      </c>
      <c r="K10" s="301">
        <v>14000000</v>
      </c>
      <c r="L10" s="79">
        <f t="shared" si="10"/>
        <v>1400000</v>
      </c>
      <c r="M10" s="79">
        <f t="shared" si="11"/>
        <v>15400000</v>
      </c>
      <c r="N10" s="78">
        <f t="shared" ca="1" si="12"/>
        <v>29196584.701224647</v>
      </c>
      <c r="O10" s="301">
        <f t="shared" ca="1" si="13"/>
        <v>29196584.701224647</v>
      </c>
      <c r="P10" s="280">
        <f t="shared" ca="1" si="4"/>
        <v>1836036.2789282247</v>
      </c>
      <c r="Q10" s="138">
        <v>5.0000000000000001E-3</v>
      </c>
      <c r="R10" s="79">
        <f t="shared" ca="1" si="5"/>
        <v>7867.1884522029841</v>
      </c>
      <c r="S10" s="527">
        <f t="shared" ca="1" si="14"/>
        <v>1843903.4673804278</v>
      </c>
      <c r="T10" s="278">
        <f t="shared" ca="1" si="15"/>
        <v>142335.5941506263</v>
      </c>
      <c r="U10" s="527">
        <f t="shared" si="6"/>
        <v>130642109.84390432</v>
      </c>
      <c r="V10" s="82">
        <f t="shared" si="16"/>
        <v>54434.212434960129</v>
      </c>
      <c r="W10" s="179">
        <f t="shared" ca="1" si="17"/>
        <v>1986239.0615310541</v>
      </c>
      <c r="X10" s="142">
        <f t="shared" ca="1" si="18"/>
        <v>2040673.2739660142</v>
      </c>
    </row>
    <row r="11" spans="1:24" ht="15.75">
      <c r="A11" s="77" t="str">
        <f>+'1- DATOS DEL PROYECTO'!B53</f>
        <v>Vivienda Modelo 4</v>
      </c>
      <c r="B11" s="78">
        <f t="shared" ca="1" si="7"/>
        <v>307572189.10039532</v>
      </c>
      <c r="C11" s="153">
        <f t="shared" si="0"/>
        <v>30</v>
      </c>
      <c r="D11" s="154">
        <v>6.5000000000000002E-2</v>
      </c>
      <c r="E11" s="159">
        <f t="shared" ca="1" si="8"/>
        <v>6151443.7820079066</v>
      </c>
      <c r="F11" s="155">
        <f t="shared" ca="1" si="9"/>
        <v>307572189.10039532</v>
      </c>
      <c r="G11" s="78">
        <f>+'6-CUADRO RESUMEN '!AD10</f>
        <v>277689270.63505131</v>
      </c>
      <c r="H11" s="80">
        <f t="shared" si="1"/>
        <v>5831474.6833360782</v>
      </c>
      <c r="I11" s="81">
        <f t="shared" si="2"/>
        <v>2500000</v>
      </c>
      <c r="J11" s="78">
        <f t="shared" ca="1" si="3"/>
        <v>12075721.891003953</v>
      </c>
      <c r="K11" s="301">
        <v>14000000</v>
      </c>
      <c r="L11" s="79">
        <f t="shared" si="10"/>
        <v>1400000</v>
      </c>
      <c r="M11" s="79">
        <f t="shared" si="11"/>
        <v>15400000</v>
      </c>
      <c r="N11" s="78">
        <f t="shared" ca="1" si="12"/>
        <v>29882918.465343986</v>
      </c>
      <c r="O11" s="301">
        <f t="shared" ca="1" si="13"/>
        <v>29882918.465343986</v>
      </c>
      <c r="P11" s="280">
        <f t="shared" ca="1" si="4"/>
        <v>1944065.4564609097</v>
      </c>
      <c r="Q11" s="138">
        <v>5.0000000000000001E-3</v>
      </c>
      <c r="R11" s="79">
        <f t="shared" ca="1" si="5"/>
        <v>8330.08012146904</v>
      </c>
      <c r="S11" s="527">
        <f t="shared" ca="1" si="14"/>
        <v>1952395.5365823787</v>
      </c>
      <c r="T11" s="278">
        <f t="shared" ca="1" si="15"/>
        <v>150710.3726591937</v>
      </c>
      <c r="U11" s="527">
        <f t="shared" si="6"/>
        <v>138844635.31752566</v>
      </c>
      <c r="V11" s="82">
        <f t="shared" si="16"/>
        <v>57851.931382302362</v>
      </c>
      <c r="W11" s="179">
        <f t="shared" ca="1" si="17"/>
        <v>2103105.9092415725</v>
      </c>
      <c r="X11" s="142">
        <f t="shared" ca="1" si="18"/>
        <v>2160957.8406238747</v>
      </c>
    </row>
    <row r="12" spans="1:24" ht="15.75">
      <c r="A12" s="77" t="str">
        <f>+'1- DATOS DEL PROYECTO'!B54</f>
        <v>Vivienda Modelo 5</v>
      </c>
      <c r="B12" s="78">
        <f t="shared" ca="1" si="7"/>
        <v>285898767.88258207</v>
      </c>
      <c r="C12" s="153">
        <f t="shared" si="0"/>
        <v>30</v>
      </c>
      <c r="D12" s="154">
        <v>6.5000000000000002E-2</v>
      </c>
      <c r="E12" s="159">
        <f t="shared" ca="1" si="8"/>
        <v>5717975.3576516416</v>
      </c>
      <c r="F12" s="155">
        <f t="shared" ca="1" si="9"/>
        <v>285898767.88258207</v>
      </c>
      <c r="G12" s="78">
        <f>+'6-CUADRO RESUMEN '!AD11</f>
        <v>259192856.10011953</v>
      </c>
      <c r="H12" s="80">
        <f t="shared" si="1"/>
        <v>5443049.9781025108</v>
      </c>
      <c r="I12" s="81">
        <f t="shared" si="2"/>
        <v>2500000</v>
      </c>
      <c r="J12" s="78">
        <f t="shared" ca="1" si="3"/>
        <v>11858987.678825822</v>
      </c>
      <c r="K12" s="301">
        <f t="shared" ref="K12:K25" ca="1" si="19">+J12</f>
        <v>11858987.678825822</v>
      </c>
      <c r="L12" s="79">
        <f t="shared" ca="1" si="10"/>
        <v>1185898.7678825823</v>
      </c>
      <c r="M12" s="79">
        <f t="shared" ca="1" si="11"/>
        <v>13044886.446708404</v>
      </c>
      <c r="N12" s="78">
        <f t="shared" ca="1" si="12"/>
        <v>26705911.782462556</v>
      </c>
      <c r="O12" s="301">
        <f t="shared" ca="1" si="13"/>
        <v>26705911.782462556</v>
      </c>
      <c r="P12" s="280">
        <f t="shared" ca="1" si="4"/>
        <v>1807074.6913461727</v>
      </c>
      <c r="Q12" s="138">
        <v>5.0000000000000001E-3</v>
      </c>
      <c r="R12" s="79">
        <f t="shared" ca="1" si="5"/>
        <v>7743.0916301532643</v>
      </c>
      <c r="S12" s="527">
        <f t="shared" ca="1" si="14"/>
        <v>1814817.7829763261</v>
      </c>
      <c r="T12" s="278">
        <f t="shared" ca="1" si="15"/>
        <v>140090.39626246522</v>
      </c>
      <c r="U12" s="527">
        <f t="shared" si="6"/>
        <v>129596428.05005977</v>
      </c>
      <c r="V12" s="82">
        <f t="shared" si="16"/>
        <v>53998.511687524908</v>
      </c>
      <c r="W12" s="179">
        <f t="shared" ca="1" si="17"/>
        <v>1954908.1792387913</v>
      </c>
      <c r="X12" s="142">
        <f t="shared" ca="1" si="18"/>
        <v>2008906.6909263162</v>
      </c>
    </row>
    <row r="13" spans="1:24" ht="15.75">
      <c r="A13" s="77" t="str">
        <f>+'1- DATOS DEL PROYECTO'!B55</f>
        <v>Vivienda Modelo 6</v>
      </c>
      <c r="B13" s="78">
        <f t="shared" ca="1" si="7"/>
        <v>338522732.58614779</v>
      </c>
      <c r="C13" s="153">
        <f t="shared" si="0"/>
        <v>30</v>
      </c>
      <c r="D13" s="154">
        <v>6.5000000000000002E-2</v>
      </c>
      <c r="E13" s="159">
        <f t="shared" ca="1" si="8"/>
        <v>6770454.6517229555</v>
      </c>
      <c r="F13" s="155">
        <f t="shared" ca="1" si="9"/>
        <v>338522732.58614779</v>
      </c>
      <c r="G13" s="78">
        <f>+'6-CUADRO RESUMEN '!AD12</f>
        <v>309136658.05678475</v>
      </c>
      <c r="H13" s="80">
        <f t="shared" si="1"/>
        <v>6491869.8191924803</v>
      </c>
      <c r="I13" s="81">
        <f t="shared" si="2"/>
        <v>2500000</v>
      </c>
      <c r="J13" s="78">
        <f t="shared" ca="1" si="3"/>
        <v>12385227.325861478</v>
      </c>
      <c r="K13" s="301">
        <f t="shared" ca="1" si="19"/>
        <v>12385227.325861478</v>
      </c>
      <c r="L13" s="79">
        <f t="shared" ca="1" si="10"/>
        <v>1238522.732586148</v>
      </c>
      <c r="M13" s="79">
        <f t="shared" ca="1" si="11"/>
        <v>13623750.058447625</v>
      </c>
      <c r="N13" s="78">
        <f t="shared" ca="1" si="12"/>
        <v>29386074.529363062</v>
      </c>
      <c r="O13" s="301">
        <f t="shared" ca="1" si="13"/>
        <v>29386074.529363062</v>
      </c>
      <c r="P13" s="280">
        <f t="shared" ca="1" si="4"/>
        <v>2139693.9449316356</v>
      </c>
      <c r="Q13" s="138">
        <v>5.0000000000000001E-3</v>
      </c>
      <c r="R13" s="79">
        <f t="shared" ca="1" si="5"/>
        <v>9168.3240075415033</v>
      </c>
      <c r="S13" s="527">
        <f t="shared" ca="1" si="14"/>
        <v>2148862.268939177</v>
      </c>
      <c r="T13" s="278">
        <f t="shared" ca="1" si="15"/>
        <v>165876.13896721241</v>
      </c>
      <c r="U13" s="527">
        <f t="shared" si="6"/>
        <v>154568329.02839237</v>
      </c>
      <c r="V13" s="82">
        <f t="shared" si="16"/>
        <v>64403.470428496825</v>
      </c>
      <c r="W13" s="179">
        <f t="shared" ca="1" si="17"/>
        <v>2314738.4079063893</v>
      </c>
      <c r="X13" s="142">
        <f t="shared" ca="1" si="18"/>
        <v>2379141.8783348859</v>
      </c>
    </row>
    <row r="14" spans="1:24" ht="15.75">
      <c r="A14" s="77" t="str">
        <f>+'1- DATOS DEL PROYECTO'!B56</f>
        <v>Vivienda Modelo 7</v>
      </c>
      <c r="B14" s="78">
        <f t="shared" ca="1" si="7"/>
        <v>352940257.19713873</v>
      </c>
      <c r="C14" s="153">
        <f t="shared" si="0"/>
        <v>30</v>
      </c>
      <c r="D14" s="154">
        <v>6.5000000000000002E-2</v>
      </c>
      <c r="E14" s="159">
        <f t="shared" ca="1" si="8"/>
        <v>7058805.1439427743</v>
      </c>
      <c r="F14" s="155">
        <f t="shared" ca="1" si="9"/>
        <v>352940257.19713873</v>
      </c>
      <c r="G14" s="78">
        <f>+'6-CUADRO RESUMEN '!AD13</f>
        <v>322819891.50247544</v>
      </c>
      <c r="H14" s="80">
        <f t="shared" si="1"/>
        <v>6779217.7215519845</v>
      </c>
      <c r="I14" s="81">
        <f t="shared" si="2"/>
        <v>2500000</v>
      </c>
      <c r="J14" s="78">
        <f t="shared" ca="1" si="3"/>
        <v>12529402.571971387</v>
      </c>
      <c r="K14" s="301">
        <f t="shared" ca="1" si="19"/>
        <v>12529402.571971387</v>
      </c>
      <c r="L14" s="79">
        <f t="shared" ca="1" si="10"/>
        <v>1252940.2571971386</v>
      </c>
      <c r="M14" s="79">
        <f t="shared" ca="1" si="11"/>
        <v>13782342.829168525</v>
      </c>
      <c r="N14" s="78">
        <f t="shared" ca="1" si="12"/>
        <v>30120365.694663282</v>
      </c>
      <c r="O14" s="301">
        <f t="shared" ca="1" si="13"/>
        <v>30120365.694663282</v>
      </c>
      <c r="P14" s="280">
        <f t="shared" ca="1" si="4"/>
        <v>2230822.5077769379</v>
      </c>
      <c r="Q14" s="138">
        <v>5.0000000000000001E-3</v>
      </c>
      <c r="R14" s="79">
        <f t="shared" ca="1" si="5"/>
        <v>9558.7986324225076</v>
      </c>
      <c r="S14" s="527">
        <f t="shared" ca="1" si="14"/>
        <v>2240381.3064093604</v>
      </c>
      <c r="T14" s="278">
        <f t="shared" ca="1" si="15"/>
        <v>172940.72602659799</v>
      </c>
      <c r="U14" s="527">
        <f t="shared" si="6"/>
        <v>161409945.75123772</v>
      </c>
      <c r="V14" s="82">
        <f t="shared" si="16"/>
        <v>67254.144063015716</v>
      </c>
      <c r="W14" s="179">
        <f t="shared" ca="1" si="17"/>
        <v>2413322.0324359583</v>
      </c>
      <c r="X14" s="142">
        <f t="shared" ca="1" si="18"/>
        <v>2480576.1764989742</v>
      </c>
    </row>
    <row r="15" spans="1:24" ht="15.75">
      <c r="A15" s="77" t="str">
        <f>+'1- DATOS DEL PROYECTO'!B57</f>
        <v>Vivienda Modelo 8</v>
      </c>
      <c r="B15" s="78">
        <f t="shared" ca="1" si="7"/>
        <v>370241286.73032773</v>
      </c>
      <c r="C15" s="153">
        <f t="shared" si="0"/>
        <v>30</v>
      </c>
      <c r="D15" s="154">
        <v>6.5000000000000002E-2</v>
      </c>
      <c r="E15" s="159">
        <f t="shared" ca="1" si="8"/>
        <v>7404825.7346065547</v>
      </c>
      <c r="F15" s="155">
        <f t="shared" ca="1" si="9"/>
        <v>370241286.73032773</v>
      </c>
      <c r="G15" s="78">
        <f>+'6-CUADRO RESUMEN '!AD14</f>
        <v>339239771.63730419</v>
      </c>
      <c r="H15" s="80">
        <f t="shared" si="1"/>
        <v>7124035.2043833882</v>
      </c>
      <c r="I15" s="81">
        <f t="shared" si="2"/>
        <v>2500000</v>
      </c>
      <c r="J15" s="78">
        <f t="shared" ca="1" si="3"/>
        <v>12702412.867303278</v>
      </c>
      <c r="K15" s="301">
        <f t="shared" ca="1" si="19"/>
        <v>12702412.867303278</v>
      </c>
      <c r="L15" s="79">
        <f t="shared" ca="1" si="10"/>
        <v>1270241.2867303279</v>
      </c>
      <c r="M15" s="79">
        <f t="shared" ca="1" si="11"/>
        <v>13972654.154033607</v>
      </c>
      <c r="N15" s="78">
        <f t="shared" ca="1" si="12"/>
        <v>31001515.093023553</v>
      </c>
      <c r="O15" s="301">
        <f t="shared" ca="1" si="13"/>
        <v>31001515.093023553</v>
      </c>
      <c r="P15" s="280">
        <f t="shared" ca="1" si="4"/>
        <v>2340176.7831912991</v>
      </c>
      <c r="Q15" s="138">
        <v>5.0000000000000001E-3</v>
      </c>
      <c r="R15" s="79">
        <f t="shared" ca="1" si="5"/>
        <v>10027.36818227971</v>
      </c>
      <c r="S15" s="527">
        <f t="shared" ca="1" si="14"/>
        <v>2350204.1513735787</v>
      </c>
      <c r="T15" s="278">
        <f t="shared" ca="1" si="15"/>
        <v>181418.23049786058</v>
      </c>
      <c r="U15" s="527">
        <f t="shared" si="6"/>
        <v>169619885.81865209</v>
      </c>
      <c r="V15" s="82">
        <f t="shared" si="16"/>
        <v>70674.952424438365</v>
      </c>
      <c r="W15" s="179">
        <f t="shared" ca="1" si="17"/>
        <v>2531622.3818714395</v>
      </c>
      <c r="X15" s="142">
        <f t="shared" ca="1" si="18"/>
        <v>2602297.3342958777</v>
      </c>
    </row>
    <row r="16" spans="1:24" ht="15.75">
      <c r="A16" s="77">
        <f>+'1- DATOS DEL PROYECTO'!B58</f>
        <v>0</v>
      </c>
      <c r="B16" s="78">
        <f t="shared" ca="1" si="7"/>
        <v>0</v>
      </c>
      <c r="C16" s="153">
        <f t="shared" si="0"/>
        <v>30</v>
      </c>
      <c r="D16" s="154">
        <v>6.5000000000000002E-2</v>
      </c>
      <c r="E16" s="159">
        <f t="shared" ca="1" si="8"/>
        <v>0</v>
      </c>
      <c r="F16" s="155">
        <f t="shared" ca="1" si="9"/>
        <v>0</v>
      </c>
      <c r="G16" s="78">
        <f>+'6-CUADRO RESUMEN '!AD15</f>
        <v>0</v>
      </c>
      <c r="H16" s="80">
        <f t="shared" si="1"/>
        <v>0</v>
      </c>
      <c r="I16" s="81">
        <f t="shared" si="2"/>
        <v>0</v>
      </c>
      <c r="J16" s="78">
        <f t="shared" si="3"/>
        <v>0</v>
      </c>
      <c r="K16" s="301">
        <f t="shared" si="19"/>
        <v>0</v>
      </c>
      <c r="L16" s="79">
        <f t="shared" si="10"/>
        <v>0</v>
      </c>
      <c r="M16" s="79">
        <f t="shared" si="11"/>
        <v>0</v>
      </c>
      <c r="N16" s="78">
        <f t="shared" ca="1" si="12"/>
        <v>0</v>
      </c>
      <c r="O16" s="301">
        <f t="shared" ca="1" si="13"/>
        <v>0</v>
      </c>
      <c r="P16" s="280">
        <f t="shared" ca="1" si="4"/>
        <v>0</v>
      </c>
      <c r="Q16" s="138">
        <v>5.0000000000000001E-3</v>
      </c>
      <c r="R16" s="79">
        <f t="shared" ca="1" si="5"/>
        <v>0</v>
      </c>
      <c r="S16" s="527">
        <f t="shared" ca="1" si="14"/>
        <v>0</v>
      </c>
      <c r="T16" s="278">
        <f t="shared" ca="1" si="15"/>
        <v>0</v>
      </c>
      <c r="U16" s="527">
        <f t="shared" si="6"/>
        <v>0</v>
      </c>
      <c r="V16" s="82">
        <f t="shared" si="16"/>
        <v>0</v>
      </c>
      <c r="W16" s="179">
        <f t="shared" ca="1" si="17"/>
        <v>0</v>
      </c>
      <c r="X16" s="142">
        <f t="shared" ca="1" si="18"/>
        <v>0</v>
      </c>
    </row>
    <row r="17" spans="1:24" ht="15.75">
      <c r="A17" s="77">
        <f>+'1- DATOS DEL PROYECTO'!B59</f>
        <v>0</v>
      </c>
      <c r="B17" s="78">
        <f t="shared" ca="1" si="7"/>
        <v>0</v>
      </c>
      <c r="C17" s="153">
        <f t="shared" si="0"/>
        <v>30</v>
      </c>
      <c r="D17" s="154">
        <v>6.5000000000000002E-2</v>
      </c>
      <c r="E17" s="159">
        <f t="shared" ca="1" si="8"/>
        <v>0</v>
      </c>
      <c r="F17" s="155">
        <f t="shared" ca="1" si="9"/>
        <v>0</v>
      </c>
      <c r="G17" s="78">
        <f>+'6-CUADRO RESUMEN '!AD16</f>
        <v>0</v>
      </c>
      <c r="H17" s="80">
        <f t="shared" si="1"/>
        <v>0</v>
      </c>
      <c r="I17" s="81">
        <f t="shared" si="2"/>
        <v>0</v>
      </c>
      <c r="J17" s="78">
        <f t="shared" si="3"/>
        <v>0</v>
      </c>
      <c r="K17" s="301">
        <f t="shared" si="19"/>
        <v>0</v>
      </c>
      <c r="L17" s="79">
        <f t="shared" si="10"/>
        <v>0</v>
      </c>
      <c r="M17" s="79">
        <f t="shared" si="11"/>
        <v>0</v>
      </c>
      <c r="N17" s="78">
        <f t="shared" ca="1" si="12"/>
        <v>0</v>
      </c>
      <c r="O17" s="301">
        <f t="shared" ca="1" si="13"/>
        <v>0</v>
      </c>
      <c r="P17" s="280">
        <f t="shared" ca="1" si="4"/>
        <v>0</v>
      </c>
      <c r="Q17" s="138">
        <v>5.0000000000000001E-3</v>
      </c>
      <c r="R17" s="79">
        <f t="shared" ca="1" si="5"/>
        <v>0</v>
      </c>
      <c r="S17" s="527">
        <f t="shared" ca="1" si="14"/>
        <v>0</v>
      </c>
      <c r="T17" s="278">
        <f t="shared" ca="1" si="15"/>
        <v>0</v>
      </c>
      <c r="U17" s="527">
        <f t="shared" si="6"/>
        <v>0</v>
      </c>
      <c r="V17" s="82">
        <f t="shared" si="16"/>
        <v>0</v>
      </c>
      <c r="W17" s="179">
        <f t="shared" ca="1" si="17"/>
        <v>0</v>
      </c>
      <c r="X17" s="142">
        <f t="shared" ca="1" si="18"/>
        <v>0</v>
      </c>
    </row>
    <row r="18" spans="1:24" ht="15.75">
      <c r="A18" s="77">
        <f>+'1- DATOS DEL PROYECTO'!B60</f>
        <v>0</v>
      </c>
      <c r="B18" s="78">
        <f t="shared" ca="1" si="7"/>
        <v>0</v>
      </c>
      <c r="C18" s="153">
        <f t="shared" si="0"/>
        <v>30</v>
      </c>
      <c r="D18" s="154">
        <v>6.5000000000000002E-2</v>
      </c>
      <c r="E18" s="159">
        <f t="shared" ca="1" si="8"/>
        <v>0</v>
      </c>
      <c r="F18" s="155">
        <f t="shared" ca="1" si="9"/>
        <v>0</v>
      </c>
      <c r="G18" s="78">
        <f>+'6-CUADRO RESUMEN '!AD17</f>
        <v>0</v>
      </c>
      <c r="H18" s="80">
        <f t="shared" si="1"/>
        <v>0</v>
      </c>
      <c r="I18" s="81">
        <f t="shared" si="2"/>
        <v>0</v>
      </c>
      <c r="J18" s="78">
        <f t="shared" si="3"/>
        <v>0</v>
      </c>
      <c r="K18" s="301">
        <f t="shared" si="19"/>
        <v>0</v>
      </c>
      <c r="L18" s="79">
        <f t="shared" si="10"/>
        <v>0</v>
      </c>
      <c r="M18" s="79">
        <f t="shared" si="11"/>
        <v>0</v>
      </c>
      <c r="N18" s="78">
        <f t="shared" ca="1" si="12"/>
        <v>0</v>
      </c>
      <c r="O18" s="301">
        <f t="shared" ca="1" si="13"/>
        <v>0</v>
      </c>
      <c r="P18" s="280">
        <f t="shared" ca="1" si="4"/>
        <v>0</v>
      </c>
      <c r="Q18" s="138">
        <v>5.0000000000000001E-3</v>
      </c>
      <c r="R18" s="79">
        <f t="shared" ca="1" si="5"/>
        <v>0</v>
      </c>
      <c r="S18" s="527">
        <f t="shared" ca="1" si="14"/>
        <v>0</v>
      </c>
      <c r="T18" s="278">
        <f t="shared" ca="1" si="15"/>
        <v>0</v>
      </c>
      <c r="U18" s="527">
        <f t="shared" si="6"/>
        <v>0</v>
      </c>
      <c r="V18" s="82">
        <f t="shared" si="16"/>
        <v>0</v>
      </c>
      <c r="W18" s="179">
        <f t="shared" ca="1" si="17"/>
        <v>0</v>
      </c>
      <c r="X18" s="142">
        <f t="shared" ca="1" si="18"/>
        <v>0</v>
      </c>
    </row>
    <row r="19" spans="1:24" ht="15.75">
      <c r="A19" s="77">
        <f>+'1- DATOS DEL PROYECTO'!B61</f>
        <v>0</v>
      </c>
      <c r="B19" s="78">
        <f t="shared" ca="1" si="7"/>
        <v>0</v>
      </c>
      <c r="C19" s="153">
        <f t="shared" si="0"/>
        <v>30</v>
      </c>
      <c r="D19" s="154">
        <v>6.5000000000000002E-2</v>
      </c>
      <c r="E19" s="159">
        <f t="shared" ca="1" si="8"/>
        <v>0</v>
      </c>
      <c r="F19" s="155">
        <f t="shared" ca="1" si="9"/>
        <v>0</v>
      </c>
      <c r="G19" s="78">
        <f>+'6-CUADRO RESUMEN '!AD18</f>
        <v>0</v>
      </c>
      <c r="H19" s="80">
        <f t="shared" si="1"/>
        <v>0</v>
      </c>
      <c r="I19" s="81">
        <f t="shared" si="2"/>
        <v>0</v>
      </c>
      <c r="J19" s="78">
        <f t="shared" si="3"/>
        <v>0</v>
      </c>
      <c r="K19" s="301">
        <f t="shared" si="19"/>
        <v>0</v>
      </c>
      <c r="L19" s="79">
        <f t="shared" si="10"/>
        <v>0</v>
      </c>
      <c r="M19" s="79">
        <f t="shared" si="11"/>
        <v>0</v>
      </c>
      <c r="N19" s="78">
        <f t="shared" ca="1" si="12"/>
        <v>0</v>
      </c>
      <c r="O19" s="301">
        <f t="shared" ca="1" si="13"/>
        <v>0</v>
      </c>
      <c r="P19" s="280">
        <f t="shared" ca="1" si="4"/>
        <v>0</v>
      </c>
      <c r="Q19" s="138">
        <v>5.0000000000000001E-3</v>
      </c>
      <c r="R19" s="79">
        <f t="shared" ca="1" si="5"/>
        <v>0</v>
      </c>
      <c r="S19" s="527">
        <f t="shared" ca="1" si="14"/>
        <v>0</v>
      </c>
      <c r="T19" s="278">
        <f t="shared" ca="1" si="15"/>
        <v>0</v>
      </c>
      <c r="U19" s="527">
        <f t="shared" si="6"/>
        <v>0</v>
      </c>
      <c r="V19" s="82">
        <f t="shared" si="16"/>
        <v>0</v>
      </c>
      <c r="W19" s="179">
        <f t="shared" ca="1" si="17"/>
        <v>0</v>
      </c>
      <c r="X19" s="142">
        <f t="shared" ca="1" si="18"/>
        <v>0</v>
      </c>
    </row>
    <row r="20" spans="1:24" ht="15.75">
      <c r="A20" s="77">
        <f>+'1- DATOS DEL PROYECTO'!B62</f>
        <v>0</v>
      </c>
      <c r="B20" s="78">
        <f t="shared" ca="1" si="7"/>
        <v>0</v>
      </c>
      <c r="C20" s="153">
        <f t="shared" si="0"/>
        <v>30</v>
      </c>
      <c r="D20" s="154">
        <v>6.5000000000000002E-2</v>
      </c>
      <c r="E20" s="159">
        <f t="shared" ca="1" si="8"/>
        <v>0</v>
      </c>
      <c r="F20" s="155">
        <f t="shared" ref="F20:F25" ca="1" si="20">+B20</f>
        <v>0</v>
      </c>
      <c r="G20" s="78">
        <f>+'6-CUADRO RESUMEN '!AD19</f>
        <v>0</v>
      </c>
      <c r="H20" s="80">
        <f t="shared" ref="H20:H25" si="21">+IF(G20&lt;=250000000,G20*2.4%,IF(G20&lt;=400000000,G20*2.1%, IF(G20&lt;=500000000,G20*1.9%, IF(G20&lt;=600000000,G20*1.8%, IF(G20&lt;=800000000,G20*1.7%, IF(G20&lt;=800000001,G20*1.6%,G20*1.6%))))))</f>
        <v>0</v>
      </c>
      <c r="I20" s="81">
        <f t="shared" ref="I20:I25" si="22">IF(G20=0,0,IF(G20=0, 3600000, IF(G20&gt;0, 2500000, "Error")))</f>
        <v>0</v>
      </c>
      <c r="J20" s="78">
        <f t="shared" si="3"/>
        <v>0</v>
      </c>
      <c r="K20" s="301">
        <f t="shared" si="19"/>
        <v>0</v>
      </c>
      <c r="L20" s="79">
        <f t="shared" si="10"/>
        <v>0</v>
      </c>
      <c r="M20" s="79">
        <f t="shared" si="11"/>
        <v>0</v>
      </c>
      <c r="N20" s="78">
        <f t="shared" ca="1" si="12"/>
        <v>0</v>
      </c>
      <c r="O20" s="301">
        <f t="shared" ca="1" si="13"/>
        <v>0</v>
      </c>
      <c r="P20" s="280">
        <f t="shared" ca="1" si="4"/>
        <v>0</v>
      </c>
      <c r="Q20" s="138">
        <v>5.0000000000000001E-3</v>
      </c>
      <c r="R20" s="79">
        <f t="shared" ca="1" si="5"/>
        <v>0</v>
      </c>
      <c r="S20" s="527">
        <f t="shared" ref="S20:S25" ca="1" si="23">+R20+P20</f>
        <v>0</v>
      </c>
      <c r="T20" s="278">
        <f t="shared" ca="1" si="15"/>
        <v>0</v>
      </c>
      <c r="U20" s="527">
        <f t="shared" ref="U20:U25" si="24">G20*$W$5</f>
        <v>0</v>
      </c>
      <c r="V20" s="82">
        <f t="shared" ref="V20:V25" si="25">(U20*0.005)/12</f>
        <v>0</v>
      </c>
      <c r="W20" s="179">
        <f t="shared" ref="W20:W25" ca="1" si="26">+T20+S20</f>
        <v>0</v>
      </c>
      <c r="X20" s="142">
        <f t="shared" ref="X20:X25" ca="1" si="27">+W20+V20</f>
        <v>0</v>
      </c>
    </row>
    <row r="21" spans="1:24" ht="15.75">
      <c r="A21" s="77">
        <f>+'1- DATOS DEL PROYECTO'!B63</f>
        <v>0</v>
      </c>
      <c r="B21" s="78">
        <f t="shared" ca="1" si="7"/>
        <v>0</v>
      </c>
      <c r="C21" s="153">
        <f t="shared" si="0"/>
        <v>30</v>
      </c>
      <c r="D21" s="154">
        <v>6.5000000000000002E-2</v>
      </c>
      <c r="E21" s="159">
        <f t="shared" ca="1" si="8"/>
        <v>0</v>
      </c>
      <c r="F21" s="155">
        <f t="shared" ca="1" si="20"/>
        <v>0</v>
      </c>
      <c r="G21" s="78">
        <f>+'6-CUADRO RESUMEN '!AD20</f>
        <v>0</v>
      </c>
      <c r="H21" s="80">
        <f t="shared" si="21"/>
        <v>0</v>
      </c>
      <c r="I21" s="81">
        <f t="shared" si="22"/>
        <v>0</v>
      </c>
      <c r="J21" s="78">
        <f t="shared" si="3"/>
        <v>0</v>
      </c>
      <c r="K21" s="301">
        <f t="shared" si="19"/>
        <v>0</v>
      </c>
      <c r="L21" s="79">
        <f t="shared" si="10"/>
        <v>0</v>
      </c>
      <c r="M21" s="79">
        <f t="shared" si="11"/>
        <v>0</v>
      </c>
      <c r="N21" s="78">
        <f t="shared" ca="1" si="12"/>
        <v>0</v>
      </c>
      <c r="O21" s="301">
        <f t="shared" ca="1" si="13"/>
        <v>0</v>
      </c>
      <c r="P21" s="280">
        <f t="shared" ca="1" si="4"/>
        <v>0</v>
      </c>
      <c r="Q21" s="138">
        <v>5.0000000000000001E-3</v>
      </c>
      <c r="R21" s="79">
        <f t="shared" ca="1" si="5"/>
        <v>0</v>
      </c>
      <c r="S21" s="527">
        <f t="shared" ca="1" si="23"/>
        <v>0</v>
      </c>
      <c r="T21" s="278">
        <f t="shared" ca="1" si="15"/>
        <v>0</v>
      </c>
      <c r="U21" s="527">
        <f t="shared" si="24"/>
        <v>0</v>
      </c>
      <c r="V21" s="82">
        <f t="shared" si="25"/>
        <v>0</v>
      </c>
      <c r="W21" s="179">
        <f t="shared" ca="1" si="26"/>
        <v>0</v>
      </c>
      <c r="X21" s="142">
        <f t="shared" ca="1" si="27"/>
        <v>0</v>
      </c>
    </row>
    <row r="22" spans="1:24" ht="15.75">
      <c r="A22" s="77">
        <f>+'1- DATOS DEL PROYECTO'!B64</f>
        <v>0</v>
      </c>
      <c r="B22" s="78">
        <f t="shared" ca="1" si="7"/>
        <v>0</v>
      </c>
      <c r="C22" s="153">
        <f t="shared" si="0"/>
        <v>30</v>
      </c>
      <c r="D22" s="154">
        <v>6.5000000000000002E-2</v>
      </c>
      <c r="E22" s="159">
        <f t="shared" ca="1" si="8"/>
        <v>0</v>
      </c>
      <c r="F22" s="155">
        <f t="shared" ca="1" si="20"/>
        <v>0</v>
      </c>
      <c r="G22" s="78">
        <f>+'6-CUADRO RESUMEN '!AD21</f>
        <v>0</v>
      </c>
      <c r="H22" s="80">
        <f t="shared" si="21"/>
        <v>0</v>
      </c>
      <c r="I22" s="81">
        <f t="shared" si="22"/>
        <v>0</v>
      </c>
      <c r="J22" s="78">
        <f t="shared" si="3"/>
        <v>0</v>
      </c>
      <c r="K22" s="301">
        <f t="shared" si="19"/>
        <v>0</v>
      </c>
      <c r="L22" s="79">
        <f t="shared" si="10"/>
        <v>0</v>
      </c>
      <c r="M22" s="79">
        <f t="shared" si="11"/>
        <v>0</v>
      </c>
      <c r="N22" s="78">
        <f t="shared" ca="1" si="12"/>
        <v>0</v>
      </c>
      <c r="O22" s="301">
        <f t="shared" ca="1" si="13"/>
        <v>0</v>
      </c>
      <c r="P22" s="280">
        <f t="shared" ca="1" si="4"/>
        <v>0</v>
      </c>
      <c r="Q22" s="138">
        <v>5.0000000000000001E-3</v>
      </c>
      <c r="R22" s="79">
        <f t="shared" ca="1" si="5"/>
        <v>0</v>
      </c>
      <c r="S22" s="527">
        <f t="shared" ca="1" si="23"/>
        <v>0</v>
      </c>
      <c r="T22" s="278">
        <f t="shared" ca="1" si="15"/>
        <v>0</v>
      </c>
      <c r="U22" s="527">
        <f t="shared" si="24"/>
        <v>0</v>
      </c>
      <c r="V22" s="82">
        <f t="shared" si="25"/>
        <v>0</v>
      </c>
      <c r="W22" s="179">
        <f t="shared" ca="1" si="26"/>
        <v>0</v>
      </c>
      <c r="X22" s="142">
        <f t="shared" ca="1" si="27"/>
        <v>0</v>
      </c>
    </row>
    <row r="23" spans="1:24" ht="15.75">
      <c r="A23" s="77">
        <f>+'1- DATOS DEL PROYECTO'!B65</f>
        <v>0</v>
      </c>
      <c r="B23" s="78">
        <f t="shared" ca="1" si="7"/>
        <v>0</v>
      </c>
      <c r="C23" s="153">
        <f t="shared" si="0"/>
        <v>30</v>
      </c>
      <c r="D23" s="154">
        <v>6.5000000000000002E-2</v>
      </c>
      <c r="E23" s="159">
        <f t="shared" ca="1" si="8"/>
        <v>0</v>
      </c>
      <c r="F23" s="155">
        <f t="shared" ca="1" si="20"/>
        <v>0</v>
      </c>
      <c r="G23" s="78">
        <f>+'6-CUADRO RESUMEN '!AD22</f>
        <v>0</v>
      </c>
      <c r="H23" s="80">
        <f t="shared" si="21"/>
        <v>0</v>
      </c>
      <c r="I23" s="81">
        <f t="shared" si="22"/>
        <v>0</v>
      </c>
      <c r="J23" s="78">
        <f t="shared" si="3"/>
        <v>0</v>
      </c>
      <c r="K23" s="301">
        <f t="shared" si="19"/>
        <v>0</v>
      </c>
      <c r="L23" s="79">
        <f t="shared" si="10"/>
        <v>0</v>
      </c>
      <c r="M23" s="79">
        <f t="shared" si="11"/>
        <v>0</v>
      </c>
      <c r="N23" s="78">
        <f t="shared" ca="1" si="12"/>
        <v>0</v>
      </c>
      <c r="O23" s="301">
        <f t="shared" ca="1" si="13"/>
        <v>0</v>
      </c>
      <c r="P23" s="280">
        <f t="shared" ca="1" si="4"/>
        <v>0</v>
      </c>
      <c r="Q23" s="138">
        <v>5.0000000000000001E-3</v>
      </c>
      <c r="R23" s="79">
        <f t="shared" ca="1" si="5"/>
        <v>0</v>
      </c>
      <c r="S23" s="527">
        <f t="shared" ca="1" si="23"/>
        <v>0</v>
      </c>
      <c r="T23" s="278">
        <f t="shared" ca="1" si="15"/>
        <v>0</v>
      </c>
      <c r="U23" s="527">
        <f t="shared" si="24"/>
        <v>0</v>
      </c>
      <c r="V23" s="82">
        <f t="shared" si="25"/>
        <v>0</v>
      </c>
      <c r="W23" s="179">
        <f t="shared" ca="1" si="26"/>
        <v>0</v>
      </c>
      <c r="X23" s="142">
        <f t="shared" ca="1" si="27"/>
        <v>0</v>
      </c>
    </row>
    <row r="24" spans="1:24" ht="15.75">
      <c r="A24" s="77">
        <f>+'1- DATOS DEL PROYECTO'!B66</f>
        <v>0</v>
      </c>
      <c r="B24" s="78">
        <f t="shared" ca="1" si="7"/>
        <v>0</v>
      </c>
      <c r="C24" s="153">
        <f t="shared" si="0"/>
        <v>30</v>
      </c>
      <c r="D24" s="154">
        <v>6.5000000000000002E-2</v>
      </c>
      <c r="E24" s="159">
        <f t="shared" ca="1" si="8"/>
        <v>0</v>
      </c>
      <c r="F24" s="155">
        <f t="shared" ca="1" si="20"/>
        <v>0</v>
      </c>
      <c r="G24" s="78">
        <f>+'6-CUADRO RESUMEN '!AD23</f>
        <v>0</v>
      </c>
      <c r="H24" s="80">
        <f t="shared" si="21"/>
        <v>0</v>
      </c>
      <c r="I24" s="81">
        <f t="shared" si="22"/>
        <v>0</v>
      </c>
      <c r="J24" s="78">
        <f t="shared" si="3"/>
        <v>0</v>
      </c>
      <c r="K24" s="301">
        <f t="shared" si="19"/>
        <v>0</v>
      </c>
      <c r="L24" s="79">
        <f t="shared" si="10"/>
        <v>0</v>
      </c>
      <c r="M24" s="79">
        <f t="shared" si="11"/>
        <v>0</v>
      </c>
      <c r="N24" s="78">
        <f t="shared" ca="1" si="12"/>
        <v>0</v>
      </c>
      <c r="O24" s="301">
        <f t="shared" ca="1" si="13"/>
        <v>0</v>
      </c>
      <c r="P24" s="280">
        <f t="shared" ca="1" si="4"/>
        <v>0</v>
      </c>
      <c r="Q24" s="138">
        <v>5.0000000000000001E-3</v>
      </c>
      <c r="R24" s="79">
        <f t="shared" ca="1" si="5"/>
        <v>0</v>
      </c>
      <c r="S24" s="527">
        <f t="shared" ca="1" si="23"/>
        <v>0</v>
      </c>
      <c r="T24" s="278">
        <f t="shared" ca="1" si="15"/>
        <v>0</v>
      </c>
      <c r="U24" s="527">
        <f t="shared" si="24"/>
        <v>0</v>
      </c>
      <c r="V24" s="82">
        <f t="shared" si="25"/>
        <v>0</v>
      </c>
      <c r="W24" s="179">
        <f t="shared" ca="1" si="26"/>
        <v>0</v>
      </c>
      <c r="X24" s="142">
        <f t="shared" ca="1" si="27"/>
        <v>0</v>
      </c>
    </row>
    <row r="25" spans="1:24" ht="16.5" thickBot="1">
      <c r="A25" s="83">
        <f>+'1- DATOS DEL PROYECTO'!B67</f>
        <v>0</v>
      </c>
      <c r="B25" s="84">
        <f t="shared" ca="1" si="7"/>
        <v>0</v>
      </c>
      <c r="C25" s="156">
        <f t="shared" si="0"/>
        <v>30</v>
      </c>
      <c r="D25" s="157">
        <v>6.5000000000000002E-2</v>
      </c>
      <c r="E25" s="160">
        <f t="shared" ca="1" si="8"/>
        <v>0</v>
      </c>
      <c r="F25" s="158">
        <f t="shared" ca="1" si="20"/>
        <v>0</v>
      </c>
      <c r="G25" s="84">
        <f>+'6-CUADRO RESUMEN '!AD24</f>
        <v>0</v>
      </c>
      <c r="H25" s="86">
        <f t="shared" si="21"/>
        <v>0</v>
      </c>
      <c r="I25" s="87">
        <f t="shared" si="22"/>
        <v>0</v>
      </c>
      <c r="J25" s="84">
        <f t="shared" si="3"/>
        <v>0</v>
      </c>
      <c r="K25" s="302">
        <f t="shared" si="19"/>
        <v>0</v>
      </c>
      <c r="L25" s="85">
        <f t="shared" si="10"/>
        <v>0</v>
      </c>
      <c r="M25" s="85">
        <f t="shared" si="11"/>
        <v>0</v>
      </c>
      <c r="N25" s="84">
        <f t="shared" ca="1" si="12"/>
        <v>0</v>
      </c>
      <c r="O25" s="302">
        <f t="shared" ca="1" si="13"/>
        <v>0</v>
      </c>
      <c r="P25" s="281">
        <f t="shared" ca="1" si="4"/>
        <v>0</v>
      </c>
      <c r="Q25" s="139">
        <v>5.0000000000000001E-3</v>
      </c>
      <c r="R25" s="85">
        <f t="shared" ca="1" si="5"/>
        <v>0</v>
      </c>
      <c r="S25" s="85">
        <f t="shared" ca="1" si="23"/>
        <v>0</v>
      </c>
      <c r="T25" s="530">
        <f t="shared" ca="1" si="15"/>
        <v>0</v>
      </c>
      <c r="U25" s="85">
        <f t="shared" si="24"/>
        <v>0</v>
      </c>
      <c r="V25" s="88">
        <f t="shared" si="25"/>
        <v>0</v>
      </c>
      <c r="W25" s="180">
        <f t="shared" ca="1" si="26"/>
        <v>0</v>
      </c>
      <c r="X25" s="143">
        <f t="shared" ca="1" si="27"/>
        <v>0</v>
      </c>
    </row>
    <row r="27" spans="1:24" ht="20.25" customHeight="1">
      <c r="A27" s="69" t="s">
        <v>130</v>
      </c>
    </row>
    <row r="28" spans="1:24" ht="19.5" customHeight="1">
      <c r="A28" s="70" t="s">
        <v>147</v>
      </c>
    </row>
    <row r="29" spans="1:24" ht="15.75">
      <c r="A29" s="70"/>
    </row>
    <row r="30" spans="1:24" ht="13.5" thickBot="1">
      <c r="B30" s="89" t="s">
        <v>148</v>
      </c>
      <c r="C30" s="89" t="s">
        <v>149</v>
      </c>
    </row>
    <row r="31" spans="1:24">
      <c r="B31" s="90">
        <v>1</v>
      </c>
      <c r="C31" s="91">
        <v>6.5000000000000002E-2</v>
      </c>
    </row>
    <row r="32" spans="1:24">
      <c r="B32" s="92">
        <v>2</v>
      </c>
      <c r="C32" s="93">
        <v>7.9000000000000001E-2</v>
      </c>
    </row>
    <row r="33" spans="2:20">
      <c r="B33" s="92">
        <v>3</v>
      </c>
      <c r="C33" s="93">
        <v>9.9000000000000005E-2</v>
      </c>
    </row>
    <row r="34" spans="2:20" ht="13.5" thickBot="1">
      <c r="B34" s="94">
        <v>4</v>
      </c>
      <c r="C34" s="95">
        <v>0.109</v>
      </c>
      <c r="T34" s="62" t="s">
        <v>177</v>
      </c>
    </row>
    <row r="37" spans="2:20" ht="15">
      <c r="B37" s="96" t="s">
        <v>150</v>
      </c>
    </row>
    <row r="38" spans="2:20" ht="15.75" thickBot="1">
      <c r="B38" s="96"/>
    </row>
    <row r="39" spans="2:20" ht="51.75" thickBot="1">
      <c r="B39" s="97" t="s">
        <v>151</v>
      </c>
      <c r="C39" s="98" t="s">
        <v>152</v>
      </c>
      <c r="D39" s="98" t="s">
        <v>153</v>
      </c>
      <c r="E39" s="98" t="s">
        <v>154</v>
      </c>
      <c r="F39" s="98" t="s">
        <v>155</v>
      </c>
      <c r="G39" s="98" t="s">
        <v>156</v>
      </c>
    </row>
    <row r="40" spans="2:20" ht="13.5" thickBot="1">
      <c r="B40" s="99">
        <v>2.4E-2</v>
      </c>
      <c r="C40" s="100">
        <v>2.1000000000000001E-2</v>
      </c>
      <c r="D40" s="100">
        <v>1.9E-2</v>
      </c>
      <c r="E40" s="101">
        <v>1.7999999999999999E-2</v>
      </c>
      <c r="F40" s="101">
        <v>1.7000000000000001E-2</v>
      </c>
      <c r="G40" s="101">
        <v>1.6E-2</v>
      </c>
    </row>
    <row r="41" spans="2:20" ht="15">
      <c r="B41" s="102"/>
      <c r="C41" s="102"/>
      <c r="D41" s="102"/>
      <c r="E41" s="102"/>
      <c r="F41" s="102"/>
    </row>
    <row r="42" spans="2:20" ht="15.75" thickBot="1">
      <c r="B42" s="96"/>
    </row>
    <row r="43" spans="2:20" ht="13.5" thickBot="1">
      <c r="B43" s="568" t="s">
        <v>132</v>
      </c>
      <c r="C43" s="569"/>
    </row>
    <row r="44" spans="2:20" ht="39" thickBot="1">
      <c r="B44" s="103" t="s">
        <v>157</v>
      </c>
      <c r="C44" s="104" t="s">
        <v>158</v>
      </c>
    </row>
    <row r="45" spans="2:20" ht="15">
      <c r="B45" s="96"/>
    </row>
    <row r="46" spans="2:20" ht="15">
      <c r="B46" s="96"/>
    </row>
    <row r="47" spans="2:20" ht="15">
      <c r="B47" s="96" t="s">
        <v>159</v>
      </c>
    </row>
    <row r="48" spans="2:20" ht="15.75" thickBot="1">
      <c r="B48" s="96"/>
    </row>
    <row r="49" spans="2:3" ht="13.5" thickBot="1">
      <c r="B49" s="568" t="s">
        <v>132</v>
      </c>
      <c r="C49" s="569"/>
    </row>
    <row r="50" spans="2:3" ht="39" thickBot="1">
      <c r="B50" s="103" t="s">
        <v>157</v>
      </c>
      <c r="C50" s="104" t="s">
        <v>160</v>
      </c>
    </row>
  </sheetData>
  <sheetProtection algorithmName="SHA-512" hashValue="W783ljNecG+viBTzAR/iJo8f07QoBqtN4Ib5Fdzxz6ZoEooL7bmRe8cmA7WT4It4S5BMEnvgSdaSNhvITvOUgg==" saltValue="DTEJer1UJHnn5dfl98RUZg==" spinCount="100000" sheet="1" objects="1" scenarios="1"/>
  <mergeCells count="12">
    <mergeCell ref="T6:V6"/>
    <mergeCell ref="W6:X6"/>
    <mergeCell ref="A6:A7"/>
    <mergeCell ref="J6:M6"/>
    <mergeCell ref="N6:O6"/>
    <mergeCell ref="P5:R5"/>
    <mergeCell ref="B43:C43"/>
    <mergeCell ref="B49:C49"/>
    <mergeCell ref="H5:I5"/>
    <mergeCell ref="B6:G6"/>
    <mergeCell ref="H6:I6"/>
    <mergeCell ref="P6:S6"/>
  </mergeCells>
  <dataValidations disablePrompts="1" count="1">
    <dataValidation type="list" allowBlank="1" showInputMessage="1" showErrorMessage="1" sqref="D8:D25">
      <formula1>$C$31:$C$34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25"/>
  <sheetViews>
    <sheetView showGridLines="0" topLeftCell="A3" zoomScale="85" zoomScaleNormal="85" zoomScaleSheetLayoutView="100" workbookViewId="0">
      <selection activeCell="M14" sqref="M14:M20"/>
    </sheetView>
  </sheetViews>
  <sheetFormatPr baseColWidth="10" defaultColWidth="11.28515625" defaultRowHeight="15"/>
  <cols>
    <col min="1" max="1" width="5.7109375" style="29" customWidth="1"/>
    <col min="2" max="2" width="26.28515625" style="29" customWidth="1"/>
    <col min="3" max="3" width="20.5703125" style="29" customWidth="1"/>
    <col min="4" max="4" width="16.7109375" style="29" customWidth="1"/>
    <col min="5" max="5" width="12" style="29" customWidth="1"/>
    <col min="6" max="6" width="13.7109375" style="29" customWidth="1"/>
    <col min="7" max="7" width="17.5703125" style="29" customWidth="1"/>
    <col min="8" max="9" width="20.28515625" style="29" customWidth="1"/>
    <col min="10" max="11" width="21.28515625" style="29" customWidth="1"/>
    <col min="12" max="12" width="24.7109375" style="29" customWidth="1"/>
    <col min="13" max="13" width="18.7109375" style="29" customWidth="1"/>
    <col min="14" max="14" width="21.28515625" style="29" customWidth="1"/>
    <col min="15" max="15" width="18" style="29" customWidth="1"/>
    <col min="16" max="16" width="16.7109375" style="29" customWidth="1"/>
    <col min="17" max="17" width="11.28515625" style="29"/>
    <col min="18" max="18" width="14" style="29" customWidth="1"/>
    <col min="19" max="19" width="13.5703125" style="29" customWidth="1"/>
    <col min="20" max="20" width="13.28515625" style="29" customWidth="1"/>
    <col min="21" max="21" width="13" style="29" customWidth="1"/>
    <col min="22" max="22" width="13.28515625" style="29" customWidth="1"/>
    <col min="23" max="23" width="13.7109375" style="29" bestFit="1" customWidth="1"/>
    <col min="24" max="41" width="12.7109375" style="29" customWidth="1"/>
    <col min="42" max="16384" width="11.28515625" style="29"/>
  </cols>
  <sheetData>
    <row r="1" spans="1:24" ht="27.6" customHeight="1" thickBot="1">
      <c r="B1" s="60"/>
    </row>
    <row r="2" spans="1:24" ht="21.75" customHeight="1" thickBot="1">
      <c r="B2" s="215" t="s">
        <v>248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4" ht="16.5">
      <c r="A3" s="28"/>
      <c r="D3" s="61"/>
      <c r="E3" s="30"/>
      <c r="F3" s="30"/>
      <c r="G3" s="30"/>
      <c r="H3" s="30"/>
      <c r="I3" s="30"/>
      <c r="J3" s="30"/>
      <c r="K3" s="30"/>
      <c r="L3" s="61"/>
      <c r="M3" s="61"/>
      <c r="N3" s="61"/>
      <c r="S3" s="32"/>
      <c r="T3" s="32"/>
    </row>
    <row r="4" spans="1:24" ht="17.25">
      <c r="A4" s="28"/>
      <c r="B4" s="209" t="s">
        <v>26</v>
      </c>
      <c r="C4" s="128">
        <v>6.5000000000000002E-2</v>
      </c>
      <c r="D4" s="61"/>
      <c r="E4" s="30"/>
      <c r="F4" s="30"/>
      <c r="G4" s="30"/>
      <c r="H4" s="30"/>
      <c r="I4" s="30"/>
      <c r="J4" s="30"/>
      <c r="K4" s="30"/>
      <c r="L4" s="61"/>
      <c r="M4" s="61"/>
      <c r="N4" s="61"/>
    </row>
    <row r="5" spans="1:24" ht="17.25">
      <c r="B5" s="209" t="s">
        <v>257</v>
      </c>
      <c r="C5" s="129">
        <v>30</v>
      </c>
      <c r="D5" s="61"/>
      <c r="E5" s="30"/>
      <c r="F5" s="30"/>
      <c r="G5" s="30"/>
      <c r="H5" s="30"/>
      <c r="I5" s="30"/>
      <c r="J5" s="30"/>
      <c r="K5" s="30"/>
      <c r="L5" s="61"/>
      <c r="M5" s="61"/>
      <c r="N5" s="61"/>
    </row>
    <row r="6" spans="1:24" ht="17.25">
      <c r="B6" s="209" t="s">
        <v>27</v>
      </c>
      <c r="C6" s="211" t="s">
        <v>28</v>
      </c>
      <c r="D6" s="61"/>
      <c r="E6" s="30"/>
      <c r="F6" s="30"/>
      <c r="G6" s="30"/>
      <c r="H6" s="30"/>
      <c r="I6" s="30"/>
      <c r="J6" s="30"/>
      <c r="K6" s="30"/>
      <c r="L6" s="61"/>
      <c r="M6" s="61"/>
      <c r="N6" s="61"/>
      <c r="R6" s="67"/>
    </row>
    <row r="7" spans="1:24" ht="20.25" customHeight="1">
      <c r="B7" s="209" t="s">
        <v>29</v>
      </c>
      <c r="C7" s="212">
        <f>C4/C8</f>
        <v>5.4166666666666669E-3</v>
      </c>
      <c r="D7" s="61"/>
      <c r="E7" s="30"/>
      <c r="F7" s="30"/>
      <c r="G7" s="30"/>
      <c r="H7" s="30"/>
      <c r="I7" s="30"/>
      <c r="J7" s="30"/>
      <c r="K7" s="30"/>
      <c r="L7" s="61"/>
      <c r="M7" s="61"/>
      <c r="N7" s="61"/>
    </row>
    <row r="8" spans="1:24" ht="17.25">
      <c r="B8" s="209" t="s">
        <v>30</v>
      </c>
      <c r="C8" s="213">
        <v>12</v>
      </c>
      <c r="D8" s="61"/>
      <c r="E8" s="30"/>
      <c r="F8" s="30"/>
      <c r="G8" s="30"/>
      <c r="H8" s="30"/>
      <c r="I8" s="30"/>
      <c r="J8" s="30"/>
      <c r="K8" s="30"/>
      <c r="L8" s="61"/>
      <c r="M8" s="61"/>
      <c r="N8" s="61"/>
    </row>
    <row r="9" spans="1:24" ht="17.25">
      <c r="B9" s="209" t="s">
        <v>31</v>
      </c>
      <c r="C9" s="214">
        <f>+C8*C5</f>
        <v>360</v>
      </c>
      <c r="D9" s="61"/>
      <c r="E9" s="30"/>
      <c r="F9" s="30"/>
      <c r="G9" s="30"/>
      <c r="H9" s="30"/>
      <c r="I9" s="30"/>
      <c r="J9" s="30"/>
      <c r="K9" s="30"/>
      <c r="L9" s="30"/>
      <c r="N9" s="30"/>
    </row>
    <row r="10" spans="1:24" ht="16.5">
      <c r="C10" s="30"/>
      <c r="D10" s="61"/>
      <c r="E10" s="30"/>
      <c r="F10" s="30"/>
      <c r="G10" s="30"/>
      <c r="H10" s="30"/>
      <c r="I10" s="30"/>
      <c r="J10" s="30"/>
      <c r="K10" s="30"/>
      <c r="L10" s="30"/>
      <c r="M10" s="30"/>
      <c r="N10" s="30"/>
      <c r="R10" s="32"/>
      <c r="W10" s="140"/>
      <c r="X10" s="32"/>
    </row>
    <row r="11" spans="1:24">
      <c r="B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4" ht="51.75" customHeight="1">
      <c r="B12" s="207" t="s">
        <v>194</v>
      </c>
      <c r="C12" s="208" t="s">
        <v>25</v>
      </c>
      <c r="D12" s="207" t="s">
        <v>32</v>
      </c>
      <c r="E12" s="207" t="s">
        <v>256</v>
      </c>
      <c r="F12" s="207" t="s">
        <v>253</v>
      </c>
      <c r="G12" s="207" t="s">
        <v>145</v>
      </c>
      <c r="H12" s="207" t="s">
        <v>139</v>
      </c>
      <c r="I12" s="207" t="s">
        <v>146</v>
      </c>
      <c r="J12" s="207" t="s">
        <v>254</v>
      </c>
      <c r="K12" s="207" t="s">
        <v>255</v>
      </c>
      <c r="L12" s="207" t="s">
        <v>180</v>
      </c>
      <c r="M12" s="207" t="s">
        <v>198</v>
      </c>
      <c r="N12" s="207" t="s">
        <v>197</v>
      </c>
    </row>
    <row r="13" spans="1:24" ht="18.75">
      <c r="B13" s="30" t="str">
        <f>+'1- DATOS DEL PROYECTO'!B50</f>
        <v>Vivienda Modelo 1</v>
      </c>
      <c r="C13" s="210">
        <f ca="1">+'6-CUADRO RESUMEN '!AG7</f>
        <v>224905242.42618191</v>
      </c>
      <c r="D13" s="150">
        <f ca="1">PMT($C$7,$C$9,$C13)*-1</f>
        <v>1421554.1205352265</v>
      </c>
      <c r="E13" s="341">
        <f>+'4-COSTOS DE TRANS Y FIDUCIA'!Q8</f>
        <v>5.0000000000000001E-3</v>
      </c>
      <c r="F13" s="151">
        <f ca="1">+'4-COSTOS DE TRANS Y FIDUCIA'!R8</f>
        <v>6091.1836490424275</v>
      </c>
      <c r="G13" s="151">
        <f ca="1">+D13+F13</f>
        <v>1427645.3041842689</v>
      </c>
      <c r="H13" s="152">
        <f ca="1">+'4-COSTOS DE TRANS Y FIDUCIA'!T8</f>
        <v>110203.56878882913</v>
      </c>
      <c r="I13" s="152">
        <f>+'4-COSTOS DE TRANS Y FIDUCIA'!V8</f>
        <v>41200.182612642064</v>
      </c>
      <c r="J13" s="183">
        <f ca="1">+G13+H13</f>
        <v>1537848.872973098</v>
      </c>
      <c r="K13" s="297">
        <f ca="1">+J13</f>
        <v>1537848.872973098</v>
      </c>
      <c r="L13" s="299">
        <f ca="1">+I13+G13+H13</f>
        <v>1579049.0555857399</v>
      </c>
      <c r="M13" s="300">
        <v>9</v>
      </c>
      <c r="N13" s="298">
        <f ca="1">+K13*M13</f>
        <v>13840639.856757881</v>
      </c>
      <c r="P13" s="340"/>
      <c r="Q13" s="342"/>
      <c r="R13" s="343"/>
      <c r="S13" s="340"/>
    </row>
    <row r="14" spans="1:24" ht="18.75">
      <c r="B14" s="30" t="str">
        <f>+'1- DATOS DEL PROYECTO'!B51</f>
        <v>Vivienda Modelo 2</v>
      </c>
      <c r="C14" s="210">
        <f ca="1">+'6-CUADRO RESUMEN '!AG8</f>
        <v>277056479.86728168</v>
      </c>
      <c r="D14" s="150">
        <f t="shared" ref="D14:D30" ca="1" si="0">PMT($C$7,$C$9,$C14)*-1</f>
        <v>1751185.4162563083</v>
      </c>
      <c r="E14" s="341">
        <f>+'4-COSTOS DE TRANS Y FIDUCIA'!Q9</f>
        <v>5.0000000000000001E-3</v>
      </c>
      <c r="F14" s="151">
        <f ca="1">+'4-COSTOS DE TRANS Y FIDUCIA'!R9</f>
        <v>7503.6129964055463</v>
      </c>
      <c r="G14" s="151">
        <f t="shared" ref="G14:G24" ca="1" si="1">+D14+F14</f>
        <v>1758689.0292527138</v>
      </c>
      <c r="H14" s="152">
        <f ca="1">+'4-COSTOS DE TRANS Y FIDUCIA'!T9</f>
        <v>135757.67513496801</v>
      </c>
      <c r="I14" s="152">
        <f>+'4-COSTOS DE TRANS Y FIDUCIA'!V9</f>
        <v>51598.175103746755</v>
      </c>
      <c r="J14" s="183">
        <f t="shared" ref="J14:J24" ca="1" si="2">+G14+H14</f>
        <v>1894446.7043876818</v>
      </c>
      <c r="K14" s="297">
        <f t="shared" ref="K14:K30" ca="1" si="3">+J14</f>
        <v>1894446.7043876818</v>
      </c>
      <c r="L14" s="299">
        <f t="shared" ref="L14:L24" ca="1" si="4">+I14+G14+H14</f>
        <v>1946044.8794914286</v>
      </c>
      <c r="M14" s="300">
        <v>9</v>
      </c>
      <c r="N14" s="298">
        <f t="shared" ref="N14:N30" ca="1" si="5">+K14*M14</f>
        <v>17050020.339489136</v>
      </c>
      <c r="P14" s="340"/>
      <c r="Q14" s="342"/>
      <c r="R14" s="343"/>
      <c r="S14" s="340"/>
    </row>
    <row r="15" spans="1:24" ht="18.75">
      <c r="B15" s="30" t="str">
        <f>+'1- DATOS DEL PROYECTO'!B52</f>
        <v>Vivienda Modelo 3</v>
      </c>
      <c r="C15" s="210">
        <f ca="1">+'6-CUADRO RESUMEN '!AG9</f>
        <v>290480804.38903326</v>
      </c>
      <c r="D15" s="150">
        <f t="shared" ca="1" si="0"/>
        <v>1836036.2789282247</v>
      </c>
      <c r="E15" s="341">
        <f>+'4-COSTOS DE TRANS Y FIDUCIA'!Q10</f>
        <v>5.0000000000000001E-3</v>
      </c>
      <c r="F15" s="151">
        <f ca="1">+'4-COSTOS DE TRANS Y FIDUCIA'!R10</f>
        <v>7867.1884522029841</v>
      </c>
      <c r="G15" s="151">
        <f t="shared" ca="1" si="1"/>
        <v>1843903.4673804278</v>
      </c>
      <c r="H15" s="152">
        <f ca="1">+'4-COSTOS DE TRANS Y FIDUCIA'!T10</f>
        <v>142335.5941506263</v>
      </c>
      <c r="I15" s="152">
        <f>+'4-COSTOS DE TRANS Y FIDUCIA'!V10</f>
        <v>54434.212434960129</v>
      </c>
      <c r="J15" s="183">
        <f t="shared" ca="1" si="2"/>
        <v>1986239.0615310541</v>
      </c>
      <c r="K15" s="297">
        <f t="shared" ca="1" si="3"/>
        <v>1986239.0615310541</v>
      </c>
      <c r="L15" s="299">
        <f t="shared" ca="1" si="4"/>
        <v>2040673.2739660142</v>
      </c>
      <c r="M15" s="300">
        <v>9</v>
      </c>
      <c r="N15" s="298">
        <f t="shared" ca="1" si="5"/>
        <v>17876151.553779487</v>
      </c>
      <c r="P15" s="340"/>
      <c r="Q15" s="342"/>
      <c r="R15" s="343"/>
      <c r="S15" s="340"/>
    </row>
    <row r="16" spans="1:24" ht="18.75">
      <c r="B16" s="30" t="str">
        <f>+'1- DATOS DEL PROYECTO'!B53</f>
        <v>Vivienda Modelo 4</v>
      </c>
      <c r="C16" s="210">
        <f ca="1">+'6-CUADRO RESUMEN '!AG10</f>
        <v>307572189.10039532</v>
      </c>
      <c r="D16" s="150">
        <f t="shared" ca="1" si="0"/>
        <v>1944065.4564609097</v>
      </c>
      <c r="E16" s="341">
        <f>+'4-COSTOS DE TRANS Y FIDUCIA'!Q11</f>
        <v>5.0000000000000001E-3</v>
      </c>
      <c r="F16" s="151">
        <f ca="1">+'4-COSTOS DE TRANS Y FIDUCIA'!R11</f>
        <v>8330.08012146904</v>
      </c>
      <c r="G16" s="151">
        <f t="shared" ca="1" si="1"/>
        <v>1952395.5365823787</v>
      </c>
      <c r="H16" s="152">
        <f ca="1">+'4-COSTOS DE TRANS Y FIDUCIA'!T11</f>
        <v>150710.3726591937</v>
      </c>
      <c r="I16" s="152">
        <f>+'4-COSTOS DE TRANS Y FIDUCIA'!V11</f>
        <v>57851.931382302362</v>
      </c>
      <c r="J16" s="183">
        <f t="shared" ca="1" si="2"/>
        <v>2103105.9092415725</v>
      </c>
      <c r="K16" s="297">
        <f t="shared" ca="1" si="3"/>
        <v>2103105.9092415725</v>
      </c>
      <c r="L16" s="299">
        <f t="shared" ca="1" si="4"/>
        <v>2160957.8406238747</v>
      </c>
      <c r="M16" s="300">
        <v>9</v>
      </c>
      <c r="N16" s="298">
        <f t="shared" ca="1" si="5"/>
        <v>18927953.183174152</v>
      </c>
      <c r="P16" s="340"/>
      <c r="Q16" s="342"/>
      <c r="R16" s="343"/>
      <c r="S16" s="340"/>
    </row>
    <row r="17" spans="2:19" ht="18.75">
      <c r="B17" s="30" t="str">
        <f>+'1- DATOS DEL PROYECTO'!B54</f>
        <v>Vivienda Modelo 5</v>
      </c>
      <c r="C17" s="210">
        <f ca="1">+'6-CUADRO RESUMEN '!AG11</f>
        <v>285898767.88258207</v>
      </c>
      <c r="D17" s="150">
        <f t="shared" ca="1" si="0"/>
        <v>1807074.6913461727</v>
      </c>
      <c r="E17" s="341">
        <f>+'4-COSTOS DE TRANS Y FIDUCIA'!Q12</f>
        <v>5.0000000000000001E-3</v>
      </c>
      <c r="F17" s="151">
        <f ca="1">+'4-COSTOS DE TRANS Y FIDUCIA'!R12</f>
        <v>7743.0916301532643</v>
      </c>
      <c r="G17" s="151">
        <f t="shared" ca="1" si="1"/>
        <v>1814817.7829763261</v>
      </c>
      <c r="H17" s="152">
        <f ca="1">+'4-COSTOS DE TRANS Y FIDUCIA'!T12</f>
        <v>140090.39626246522</v>
      </c>
      <c r="I17" s="152">
        <f>+'4-COSTOS DE TRANS Y FIDUCIA'!V12</f>
        <v>53998.511687524908</v>
      </c>
      <c r="J17" s="183">
        <f t="shared" ca="1" si="2"/>
        <v>1954908.1792387913</v>
      </c>
      <c r="K17" s="297">
        <f t="shared" ca="1" si="3"/>
        <v>1954908.1792387913</v>
      </c>
      <c r="L17" s="299">
        <f t="shared" ca="1" si="4"/>
        <v>2008906.6909263162</v>
      </c>
      <c r="M17" s="300">
        <v>9</v>
      </c>
      <c r="N17" s="298">
        <f t="shared" ca="1" si="5"/>
        <v>17594173.613149121</v>
      </c>
      <c r="P17" s="340"/>
      <c r="Q17" s="342"/>
      <c r="R17" s="343"/>
      <c r="S17" s="340"/>
    </row>
    <row r="18" spans="2:19" ht="18.75">
      <c r="B18" s="30" t="str">
        <f>+'1- DATOS DEL PROYECTO'!B55</f>
        <v>Vivienda Modelo 6</v>
      </c>
      <c r="C18" s="210">
        <f ca="1">+'6-CUADRO RESUMEN '!AG12</f>
        <v>338522732.58614779</v>
      </c>
      <c r="D18" s="150">
        <f t="shared" ca="1" si="0"/>
        <v>2139693.9449316356</v>
      </c>
      <c r="E18" s="341">
        <f>+'4-COSTOS DE TRANS Y FIDUCIA'!Q13</f>
        <v>5.0000000000000001E-3</v>
      </c>
      <c r="F18" s="151">
        <f ca="1">+'4-COSTOS DE TRANS Y FIDUCIA'!R13</f>
        <v>9168.3240075415033</v>
      </c>
      <c r="G18" s="151">
        <f t="shared" ca="1" si="1"/>
        <v>2148862.268939177</v>
      </c>
      <c r="H18" s="152">
        <f ca="1">+'4-COSTOS DE TRANS Y FIDUCIA'!T13</f>
        <v>165876.13896721241</v>
      </c>
      <c r="I18" s="152">
        <f>+'4-COSTOS DE TRANS Y FIDUCIA'!V13</f>
        <v>64403.470428496825</v>
      </c>
      <c r="J18" s="183">
        <f t="shared" ca="1" si="2"/>
        <v>2314738.4079063893</v>
      </c>
      <c r="K18" s="297">
        <f t="shared" ca="1" si="3"/>
        <v>2314738.4079063893</v>
      </c>
      <c r="L18" s="299">
        <f t="shared" ca="1" si="4"/>
        <v>2379141.8783348859</v>
      </c>
      <c r="M18" s="300">
        <v>9</v>
      </c>
      <c r="N18" s="298">
        <f t="shared" ca="1" si="5"/>
        <v>20832645.671157505</v>
      </c>
      <c r="P18" s="340"/>
      <c r="Q18" s="342"/>
      <c r="R18" s="343"/>
      <c r="S18" s="340"/>
    </row>
    <row r="19" spans="2:19" ht="18.75">
      <c r="B19" s="30" t="str">
        <f>+'1- DATOS DEL PROYECTO'!B56</f>
        <v>Vivienda Modelo 7</v>
      </c>
      <c r="C19" s="210">
        <f ca="1">+'6-CUADRO RESUMEN '!AG13</f>
        <v>352940257.19713873</v>
      </c>
      <c r="D19" s="150">
        <f t="shared" ca="1" si="0"/>
        <v>2230822.5077769379</v>
      </c>
      <c r="E19" s="341">
        <f>+'4-COSTOS DE TRANS Y FIDUCIA'!Q14</f>
        <v>5.0000000000000001E-3</v>
      </c>
      <c r="F19" s="151">
        <f ca="1">+'4-COSTOS DE TRANS Y FIDUCIA'!R14</f>
        <v>9558.7986324225076</v>
      </c>
      <c r="G19" s="151">
        <f t="shared" ca="1" si="1"/>
        <v>2240381.3064093604</v>
      </c>
      <c r="H19" s="152">
        <f ca="1">+'4-COSTOS DE TRANS Y FIDUCIA'!T14</f>
        <v>172940.72602659799</v>
      </c>
      <c r="I19" s="152">
        <f>+'4-COSTOS DE TRANS Y FIDUCIA'!V14</f>
        <v>67254.144063015716</v>
      </c>
      <c r="J19" s="183">
        <f t="shared" ca="1" si="2"/>
        <v>2413322.0324359583</v>
      </c>
      <c r="K19" s="297">
        <f t="shared" ca="1" si="3"/>
        <v>2413322.0324359583</v>
      </c>
      <c r="L19" s="299">
        <f t="shared" ca="1" si="4"/>
        <v>2480576.1764989742</v>
      </c>
      <c r="M19" s="300">
        <v>9</v>
      </c>
      <c r="N19" s="298">
        <f t="shared" ca="1" si="5"/>
        <v>21719898.291923624</v>
      </c>
      <c r="P19" s="340"/>
      <c r="Q19" s="342"/>
      <c r="R19" s="343"/>
      <c r="S19" s="340"/>
    </row>
    <row r="20" spans="2:19" ht="18.75">
      <c r="B20" s="30" t="str">
        <f>+'1- DATOS DEL PROYECTO'!B57</f>
        <v>Vivienda Modelo 8</v>
      </c>
      <c r="C20" s="210">
        <f ca="1">+'6-CUADRO RESUMEN '!AG14</f>
        <v>370241286.73032773</v>
      </c>
      <c r="D20" s="150">
        <f t="shared" ca="1" si="0"/>
        <v>2340176.7831912991</v>
      </c>
      <c r="E20" s="341">
        <f>+'4-COSTOS DE TRANS Y FIDUCIA'!Q15</f>
        <v>5.0000000000000001E-3</v>
      </c>
      <c r="F20" s="151">
        <f ca="1">+'4-COSTOS DE TRANS Y FIDUCIA'!R15</f>
        <v>10027.36818227971</v>
      </c>
      <c r="G20" s="151">
        <f t="shared" ca="1" si="1"/>
        <v>2350204.1513735787</v>
      </c>
      <c r="H20" s="152">
        <f ca="1">+'4-COSTOS DE TRANS Y FIDUCIA'!T15</f>
        <v>181418.23049786058</v>
      </c>
      <c r="I20" s="152">
        <f>+'4-COSTOS DE TRANS Y FIDUCIA'!V15</f>
        <v>70674.952424438365</v>
      </c>
      <c r="J20" s="183">
        <f t="shared" ca="1" si="2"/>
        <v>2531622.3818714395</v>
      </c>
      <c r="K20" s="297">
        <f t="shared" ca="1" si="3"/>
        <v>2531622.3818714395</v>
      </c>
      <c r="L20" s="299">
        <f t="shared" ca="1" si="4"/>
        <v>2602297.3342958773</v>
      </c>
      <c r="M20" s="300">
        <v>9</v>
      </c>
      <c r="N20" s="298">
        <f t="shared" ca="1" si="5"/>
        <v>22784601.436842956</v>
      </c>
      <c r="P20" s="340"/>
      <c r="Q20" s="342"/>
      <c r="R20" s="343"/>
      <c r="S20" s="340"/>
    </row>
    <row r="21" spans="2:19" ht="18.75">
      <c r="B21" s="30">
        <f>+'1- DATOS DEL PROYECTO'!B58</f>
        <v>0</v>
      </c>
      <c r="C21" s="210">
        <f ca="1">+'6-CUADRO RESUMEN '!AG15</f>
        <v>0</v>
      </c>
      <c r="D21" s="150">
        <f t="shared" ca="1" si="0"/>
        <v>0</v>
      </c>
      <c r="E21" s="341">
        <f>+'4-COSTOS DE TRANS Y FIDUCIA'!Q16</f>
        <v>5.0000000000000001E-3</v>
      </c>
      <c r="F21" s="151">
        <f ca="1">+'4-COSTOS DE TRANS Y FIDUCIA'!R16</f>
        <v>0</v>
      </c>
      <c r="G21" s="151">
        <f t="shared" ca="1" si="1"/>
        <v>0</v>
      </c>
      <c r="H21" s="152">
        <f ca="1">+'4-COSTOS DE TRANS Y FIDUCIA'!T16</f>
        <v>0</v>
      </c>
      <c r="I21" s="152">
        <f>+'4-COSTOS DE TRANS Y FIDUCIA'!V16</f>
        <v>0</v>
      </c>
      <c r="J21" s="183">
        <f t="shared" ca="1" si="2"/>
        <v>0</v>
      </c>
      <c r="K21" s="297">
        <f t="shared" ca="1" si="3"/>
        <v>0</v>
      </c>
      <c r="L21" s="299">
        <f t="shared" ca="1" si="4"/>
        <v>0</v>
      </c>
      <c r="M21" s="300"/>
      <c r="N21" s="298">
        <f t="shared" ca="1" si="5"/>
        <v>0</v>
      </c>
    </row>
    <row r="22" spans="2:19" ht="18.75">
      <c r="B22" s="30">
        <f>+'1- DATOS DEL PROYECTO'!B59</f>
        <v>0</v>
      </c>
      <c r="C22" s="210">
        <f ca="1">+'6-CUADRO RESUMEN '!AG16</f>
        <v>0</v>
      </c>
      <c r="D22" s="150">
        <f t="shared" ca="1" si="0"/>
        <v>0</v>
      </c>
      <c r="E22" s="341">
        <f>+'4-COSTOS DE TRANS Y FIDUCIA'!Q17</f>
        <v>5.0000000000000001E-3</v>
      </c>
      <c r="F22" s="151">
        <f ca="1">+'4-COSTOS DE TRANS Y FIDUCIA'!R17</f>
        <v>0</v>
      </c>
      <c r="G22" s="151">
        <f t="shared" ca="1" si="1"/>
        <v>0</v>
      </c>
      <c r="H22" s="152">
        <f ca="1">+'4-COSTOS DE TRANS Y FIDUCIA'!T17</f>
        <v>0</v>
      </c>
      <c r="I22" s="152">
        <f>+'4-COSTOS DE TRANS Y FIDUCIA'!V17</f>
        <v>0</v>
      </c>
      <c r="J22" s="183">
        <f t="shared" ca="1" si="2"/>
        <v>0</v>
      </c>
      <c r="K22" s="297">
        <f t="shared" ca="1" si="3"/>
        <v>0</v>
      </c>
      <c r="L22" s="299">
        <f t="shared" ca="1" si="4"/>
        <v>0</v>
      </c>
      <c r="M22" s="300"/>
      <c r="N22" s="298">
        <f t="shared" ca="1" si="5"/>
        <v>0</v>
      </c>
    </row>
    <row r="23" spans="2:19" ht="18.75">
      <c r="B23" s="30">
        <f>+'1- DATOS DEL PROYECTO'!B60</f>
        <v>0</v>
      </c>
      <c r="C23" s="210">
        <f ca="1">+'6-CUADRO RESUMEN '!AG17</f>
        <v>0</v>
      </c>
      <c r="D23" s="150">
        <f t="shared" ca="1" si="0"/>
        <v>0</v>
      </c>
      <c r="E23" s="341">
        <f>+'4-COSTOS DE TRANS Y FIDUCIA'!Q18</f>
        <v>5.0000000000000001E-3</v>
      </c>
      <c r="F23" s="151">
        <f ca="1">+'4-COSTOS DE TRANS Y FIDUCIA'!R18</f>
        <v>0</v>
      </c>
      <c r="G23" s="151">
        <f t="shared" ca="1" si="1"/>
        <v>0</v>
      </c>
      <c r="H23" s="152">
        <f ca="1">+'4-COSTOS DE TRANS Y FIDUCIA'!T18</f>
        <v>0</v>
      </c>
      <c r="I23" s="152">
        <f>+'4-COSTOS DE TRANS Y FIDUCIA'!V18</f>
        <v>0</v>
      </c>
      <c r="J23" s="183">
        <f t="shared" ca="1" si="2"/>
        <v>0</v>
      </c>
      <c r="K23" s="297">
        <f t="shared" ca="1" si="3"/>
        <v>0</v>
      </c>
      <c r="L23" s="299">
        <f t="shared" ca="1" si="4"/>
        <v>0</v>
      </c>
      <c r="M23" s="300"/>
      <c r="N23" s="298">
        <f t="shared" ca="1" si="5"/>
        <v>0</v>
      </c>
    </row>
    <row r="24" spans="2:19" ht="18.75">
      <c r="B24" s="30">
        <f>+'1- DATOS DEL PROYECTO'!B61</f>
        <v>0</v>
      </c>
      <c r="C24" s="210">
        <f ca="1">+'6-CUADRO RESUMEN '!AG18</f>
        <v>0</v>
      </c>
      <c r="D24" s="150">
        <f t="shared" ca="1" si="0"/>
        <v>0</v>
      </c>
      <c r="E24" s="341">
        <f>+'4-COSTOS DE TRANS Y FIDUCIA'!Q19</f>
        <v>5.0000000000000001E-3</v>
      </c>
      <c r="F24" s="151">
        <f ca="1">+'4-COSTOS DE TRANS Y FIDUCIA'!R19</f>
        <v>0</v>
      </c>
      <c r="G24" s="151">
        <f t="shared" ca="1" si="1"/>
        <v>0</v>
      </c>
      <c r="H24" s="152">
        <f ca="1">+'4-COSTOS DE TRANS Y FIDUCIA'!T19</f>
        <v>0</v>
      </c>
      <c r="I24" s="152">
        <f>+'4-COSTOS DE TRANS Y FIDUCIA'!V19</f>
        <v>0</v>
      </c>
      <c r="J24" s="183">
        <f t="shared" ca="1" si="2"/>
        <v>0</v>
      </c>
      <c r="K24" s="297">
        <f t="shared" ca="1" si="3"/>
        <v>0</v>
      </c>
      <c r="L24" s="299">
        <f t="shared" ca="1" si="4"/>
        <v>0</v>
      </c>
      <c r="M24" s="300"/>
      <c r="N24" s="298">
        <f t="shared" ca="1" si="5"/>
        <v>0</v>
      </c>
    </row>
    <row r="25" spans="2:19" ht="18.75">
      <c r="B25" s="30">
        <f>+'1- DATOS DEL PROYECTO'!B62</f>
        <v>0</v>
      </c>
      <c r="C25" s="210">
        <f ca="1">+'6-CUADRO RESUMEN '!AG19</f>
        <v>0</v>
      </c>
      <c r="D25" s="150">
        <f t="shared" ca="1" si="0"/>
        <v>0</v>
      </c>
      <c r="E25" s="341">
        <f>+'4-COSTOS DE TRANS Y FIDUCIA'!Q20</f>
        <v>5.0000000000000001E-3</v>
      </c>
      <c r="F25" s="151">
        <f ca="1">+'4-COSTOS DE TRANS Y FIDUCIA'!R20</f>
        <v>0</v>
      </c>
      <c r="G25" s="151">
        <f t="shared" ref="G25:G26" ca="1" si="6">+D25+F25</f>
        <v>0</v>
      </c>
      <c r="H25" s="152">
        <f ca="1">+'4-COSTOS DE TRANS Y FIDUCIA'!T23</f>
        <v>0</v>
      </c>
      <c r="I25" s="152">
        <f>+'4-COSTOS DE TRANS Y FIDUCIA'!V23</f>
        <v>0</v>
      </c>
      <c r="J25" s="183">
        <f t="shared" ref="J25:J26" ca="1" si="7">+G25+H25</f>
        <v>0</v>
      </c>
      <c r="K25" s="297">
        <f t="shared" ca="1" si="3"/>
        <v>0</v>
      </c>
      <c r="L25" s="299">
        <f t="shared" ref="L25:L26" ca="1" si="8">+I25+G25+H25</f>
        <v>0</v>
      </c>
      <c r="M25" s="300"/>
      <c r="N25" s="298">
        <f t="shared" ca="1" si="5"/>
        <v>0</v>
      </c>
    </row>
    <row r="26" spans="2:19" ht="18.75">
      <c r="B26" s="30">
        <f>+'1- DATOS DEL PROYECTO'!B63</f>
        <v>0</v>
      </c>
      <c r="C26" s="210">
        <f ca="1">+'6-CUADRO RESUMEN '!AG20</f>
        <v>0</v>
      </c>
      <c r="D26" s="150">
        <f t="shared" ca="1" si="0"/>
        <v>0</v>
      </c>
      <c r="E26" s="341">
        <f>+'4-COSTOS DE TRANS Y FIDUCIA'!Q21</f>
        <v>5.0000000000000001E-3</v>
      </c>
      <c r="F26" s="151">
        <f ca="1">+'4-COSTOS DE TRANS Y FIDUCIA'!R21</f>
        <v>0</v>
      </c>
      <c r="G26" s="151">
        <f t="shared" ca="1" si="6"/>
        <v>0</v>
      </c>
      <c r="H26" s="152">
        <f ca="1">+'4-COSTOS DE TRANS Y FIDUCIA'!T24</f>
        <v>0</v>
      </c>
      <c r="I26" s="152">
        <f>+'4-COSTOS DE TRANS Y FIDUCIA'!V24</f>
        <v>0</v>
      </c>
      <c r="J26" s="183">
        <f t="shared" ca="1" si="7"/>
        <v>0</v>
      </c>
      <c r="K26" s="297">
        <f t="shared" ca="1" si="3"/>
        <v>0</v>
      </c>
      <c r="L26" s="299">
        <f t="shared" ca="1" si="8"/>
        <v>0</v>
      </c>
      <c r="M26" s="300"/>
      <c r="N26" s="298">
        <f t="shared" ca="1" si="5"/>
        <v>0</v>
      </c>
    </row>
    <row r="27" spans="2:19" ht="18.75">
      <c r="B27" s="30">
        <f>+'1- DATOS DEL PROYECTO'!B64</f>
        <v>0</v>
      </c>
      <c r="C27" s="210">
        <f ca="1">+'6-CUADRO RESUMEN '!AG21</f>
        <v>0</v>
      </c>
      <c r="D27" s="150">
        <f t="shared" ca="1" si="0"/>
        <v>0</v>
      </c>
      <c r="E27" s="341">
        <f>+'4-COSTOS DE TRANS Y FIDUCIA'!Q22</f>
        <v>5.0000000000000001E-3</v>
      </c>
      <c r="F27" s="151">
        <f ca="1">+'4-COSTOS DE TRANS Y FIDUCIA'!R22</f>
        <v>0</v>
      </c>
      <c r="G27" s="151">
        <f t="shared" ref="G27:G30" ca="1" si="9">+D27+F27</f>
        <v>0</v>
      </c>
      <c r="H27" s="152">
        <f ca="1">+'4-COSTOS DE TRANS Y FIDUCIA'!T25</f>
        <v>0</v>
      </c>
      <c r="I27" s="152">
        <f>+'4-COSTOS DE TRANS Y FIDUCIA'!V25</f>
        <v>0</v>
      </c>
      <c r="J27" s="183">
        <f t="shared" ref="J27:J30" ca="1" si="10">+G27+H27</f>
        <v>0</v>
      </c>
      <c r="K27" s="297">
        <f t="shared" ca="1" si="3"/>
        <v>0</v>
      </c>
      <c r="L27" s="299">
        <f t="shared" ref="L27:L30" ca="1" si="11">+I27+G27+H27</f>
        <v>0</v>
      </c>
      <c r="M27" s="300"/>
      <c r="N27" s="298">
        <f t="shared" ca="1" si="5"/>
        <v>0</v>
      </c>
    </row>
    <row r="28" spans="2:19" ht="18.75">
      <c r="B28" s="30">
        <f>+'1- DATOS DEL PROYECTO'!B65</f>
        <v>0</v>
      </c>
      <c r="C28" s="210">
        <f ca="1">+'6-CUADRO RESUMEN '!AG22</f>
        <v>0</v>
      </c>
      <c r="D28" s="150">
        <f t="shared" ca="1" si="0"/>
        <v>0</v>
      </c>
      <c r="E28" s="341">
        <f>+'4-COSTOS DE TRANS Y FIDUCIA'!Q23</f>
        <v>5.0000000000000001E-3</v>
      </c>
      <c r="F28" s="151">
        <f ca="1">+'4-COSTOS DE TRANS Y FIDUCIA'!R23</f>
        <v>0</v>
      </c>
      <c r="G28" s="151">
        <f t="shared" ca="1" si="9"/>
        <v>0</v>
      </c>
      <c r="H28" s="152">
        <f>+'4-COSTOS DE TRANS Y FIDUCIA'!T26</f>
        <v>0</v>
      </c>
      <c r="I28" s="152">
        <f>+'4-COSTOS DE TRANS Y FIDUCIA'!V26</f>
        <v>0</v>
      </c>
      <c r="J28" s="183">
        <f t="shared" ca="1" si="10"/>
        <v>0</v>
      </c>
      <c r="K28" s="297">
        <f t="shared" ca="1" si="3"/>
        <v>0</v>
      </c>
      <c r="L28" s="299">
        <f t="shared" ca="1" si="11"/>
        <v>0</v>
      </c>
      <c r="M28" s="300"/>
      <c r="N28" s="298">
        <f t="shared" ca="1" si="5"/>
        <v>0</v>
      </c>
    </row>
    <row r="29" spans="2:19" ht="18.75">
      <c r="B29" s="30">
        <f>+'1- DATOS DEL PROYECTO'!B66</f>
        <v>0</v>
      </c>
      <c r="C29" s="210">
        <f>+'6-CUADRO RESUMEN '!AG23</f>
        <v>0</v>
      </c>
      <c r="D29" s="150">
        <f t="shared" si="0"/>
        <v>0</v>
      </c>
      <c r="E29" s="341">
        <f>+'4-COSTOS DE TRANS Y FIDUCIA'!Q24</f>
        <v>5.0000000000000001E-3</v>
      </c>
      <c r="F29" s="151">
        <f ca="1">+'4-COSTOS DE TRANS Y FIDUCIA'!R24</f>
        <v>0</v>
      </c>
      <c r="G29" s="151">
        <f t="shared" ca="1" si="9"/>
        <v>0</v>
      </c>
      <c r="H29" s="152">
        <f>+'4-COSTOS DE TRANS Y FIDUCIA'!T27</f>
        <v>0</v>
      </c>
      <c r="I29" s="152">
        <f>+'4-COSTOS DE TRANS Y FIDUCIA'!V27</f>
        <v>0</v>
      </c>
      <c r="J29" s="183">
        <f t="shared" ca="1" si="10"/>
        <v>0</v>
      </c>
      <c r="K29" s="297">
        <f t="shared" ca="1" si="3"/>
        <v>0</v>
      </c>
      <c r="L29" s="299">
        <f t="shared" ca="1" si="11"/>
        <v>0</v>
      </c>
      <c r="M29" s="300"/>
      <c r="N29" s="298">
        <f t="shared" ca="1" si="5"/>
        <v>0</v>
      </c>
    </row>
    <row r="30" spans="2:19" ht="18.75">
      <c r="B30" s="30">
        <f>+'1- DATOS DEL PROYECTO'!B67</f>
        <v>0</v>
      </c>
      <c r="C30" s="210">
        <f>+'6-CUADRO RESUMEN '!AG24</f>
        <v>0</v>
      </c>
      <c r="D30" s="150">
        <f t="shared" si="0"/>
        <v>0</v>
      </c>
      <c r="E30" s="341">
        <f>+'4-COSTOS DE TRANS Y FIDUCIA'!Q25</f>
        <v>5.0000000000000001E-3</v>
      </c>
      <c r="F30" s="151">
        <f ca="1">+'4-COSTOS DE TRANS Y FIDUCIA'!R25</f>
        <v>0</v>
      </c>
      <c r="G30" s="151">
        <f t="shared" ca="1" si="9"/>
        <v>0</v>
      </c>
      <c r="H30" s="152">
        <f>+'4-COSTOS DE TRANS Y FIDUCIA'!T28</f>
        <v>0</v>
      </c>
      <c r="I30" s="152">
        <f>+'4-COSTOS DE TRANS Y FIDUCIA'!V28</f>
        <v>0</v>
      </c>
      <c r="J30" s="183">
        <f t="shared" ca="1" si="10"/>
        <v>0</v>
      </c>
      <c r="K30" s="297">
        <f t="shared" ca="1" si="3"/>
        <v>0</v>
      </c>
      <c r="L30" s="299">
        <f t="shared" ca="1" si="11"/>
        <v>0</v>
      </c>
      <c r="M30" s="300"/>
      <c r="N30" s="298">
        <f t="shared" ca="1" si="5"/>
        <v>0</v>
      </c>
    </row>
    <row r="31" spans="2:19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2:19">
      <c r="B32" s="140" t="s">
        <v>249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2:14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4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4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2:14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2:14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2:14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2:14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2:14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2:14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2:14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2:14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2:14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4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2:14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2:14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2:14"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2:14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2:14"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14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2:14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2:14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2:14"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2:14"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14"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2:14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2:14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2:14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2:14"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2:14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2:14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2:14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2:14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2:14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2:14"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2:14"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</sheetData>
  <sheetProtection algorithmName="SHA-512" hashValue="THfrDIfdwBFAUR0DsJFpmtRdjJAiM0EM3W88cqN1xSM03dS7I6cEF274GUPoK1dlWfn1fknmMNdgCvfGeA2QIg==" saltValue="Yx8g/fxyXeXHaU4yTz9f0w==" spinCount="100000" sheet="1" objects="1" scenarios="1"/>
  <conditionalFormatting sqref="D13:D30">
    <cfRule type="expression" dxfId="2" priority="6">
      <formula>ROW()&lt;COUNTIF($B:$B,"&gt;0")+14</formula>
    </cfRule>
  </conditionalFormatting>
  <conditionalFormatting sqref="D11:N12 B11:B30 B31:N125 M12:N30">
    <cfRule type="expression" dxfId="1" priority="7">
      <formula>B11&lt;&gt;""</formula>
    </cfRule>
  </conditionalFormatting>
  <conditionalFormatting sqref="K13:K30">
    <cfRule type="expression" dxfId="0" priority="1">
      <formula>K13&lt;&gt;""</formula>
    </cfRule>
  </conditionalFormatting>
  <dataValidations disablePrompts="1" count="1">
    <dataValidation type="list" allowBlank="1" showInputMessage="1" showErrorMessage="1" sqref="C6">
      <formula1>Periodos</formula1>
    </dataValidation>
  </dataValidations>
  <pageMargins left="0.7" right="0.7" top="0.75" bottom="0.75" header="0.3" footer="0.3"/>
  <pageSetup paperSize="9" scale="2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AV89"/>
  <sheetViews>
    <sheetView showGridLines="0" topLeftCell="S1" zoomScaleNormal="100" zoomScaleSheetLayoutView="25" zoomScalePageLayoutView="55" workbookViewId="0">
      <selection activeCell="AD7" sqref="AD7:AD14"/>
    </sheetView>
  </sheetViews>
  <sheetFormatPr baseColWidth="10" defaultColWidth="9.28515625" defaultRowHeight="15" outlineLevelRow="1"/>
  <cols>
    <col min="1" max="1" width="5.7109375" customWidth="1"/>
    <col min="2" max="2" width="23.7109375" customWidth="1"/>
    <col min="3" max="3" width="17.28515625" customWidth="1"/>
    <col min="4" max="4" width="16.28515625" customWidth="1"/>
    <col min="5" max="5" width="17.5703125" customWidth="1"/>
    <col min="6" max="6" width="21.28515625" customWidth="1"/>
    <col min="7" max="7" width="18.28515625" customWidth="1"/>
    <col min="8" max="8" width="23" customWidth="1"/>
    <col min="9" max="9" width="16.7109375" customWidth="1"/>
    <col min="10" max="10" width="19.5703125" customWidth="1"/>
    <col min="11" max="11" width="17.7109375" customWidth="1"/>
    <col min="12" max="12" width="19.28515625" customWidth="1"/>
    <col min="13" max="13" width="21.7109375" customWidth="1"/>
    <col min="14" max="15" width="17.5703125" customWidth="1"/>
    <col min="16" max="16" width="20" customWidth="1"/>
    <col min="17" max="17" width="16.7109375" customWidth="1"/>
    <col min="18" max="18" width="18.7109375" customWidth="1"/>
    <col min="19" max="19" width="19.28515625" customWidth="1"/>
    <col min="20" max="20" width="16.5703125" customWidth="1"/>
    <col min="21" max="21" width="16.7109375" customWidth="1"/>
    <col min="22" max="25" width="20.5703125" customWidth="1"/>
    <col min="26" max="26" width="17" customWidth="1"/>
    <col min="27" max="27" width="15.7109375" customWidth="1"/>
    <col min="28" max="28" width="17.5703125" customWidth="1"/>
    <col min="29" max="30" width="16.5703125" customWidth="1"/>
    <col min="31" max="31" width="19" customWidth="1"/>
    <col min="32" max="32" width="26.7109375" customWidth="1"/>
    <col min="33" max="33" width="19.42578125" customWidth="1"/>
    <col min="34" max="34" width="25" customWidth="1"/>
    <col min="35" max="35" width="19.7109375" customWidth="1"/>
    <col min="36" max="36" width="15.5703125" customWidth="1"/>
    <col min="37" max="37" width="16.42578125" customWidth="1"/>
    <col min="38" max="39" width="17.42578125" customWidth="1"/>
    <col min="40" max="40" width="19" customWidth="1"/>
    <col min="41" max="41" width="20.28515625" customWidth="1"/>
    <col min="42" max="42" width="16.28515625" customWidth="1"/>
    <col min="43" max="43" width="19.5703125" customWidth="1"/>
    <col min="44" max="44" width="15.28515625" customWidth="1"/>
    <col min="45" max="45" width="18.28515625" bestFit="1" customWidth="1"/>
    <col min="46" max="46" width="15.5703125" bestFit="1" customWidth="1"/>
  </cols>
  <sheetData>
    <row r="1" spans="2:39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39" ht="19.5" thickBot="1">
      <c r="B2" s="198" t="s">
        <v>211</v>
      </c>
      <c r="C2" s="199"/>
      <c r="D2" s="198" t="str">
        <f>+'1- DATOS DEL PROYECTO'!C4</f>
        <v xml:space="preserve">PROYECTO A </v>
      </c>
      <c r="E2" s="198">
        <f>+'1- DATOS DEL PROYECTO'!C13</f>
        <v>50</v>
      </c>
      <c r="F2" s="198" t="str">
        <f>IF('1- DATOS DEL PROYECTO'!$C$9="DEPARTAMENTOS","DEPTOS","LOTES")</f>
        <v>LOTES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</row>
    <row r="3" spans="2:39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39" ht="26.25" customHeight="1">
      <c r="B4" s="592" t="s">
        <v>242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Y4" s="597" t="s">
        <v>60</v>
      </c>
      <c r="Z4" s="597"/>
      <c r="AA4" s="597"/>
      <c r="AB4" s="598"/>
      <c r="AC4" s="586" t="s">
        <v>222</v>
      </c>
      <c r="AD4" s="587"/>
      <c r="AE4" s="587"/>
      <c r="AF4" s="587"/>
      <c r="AG4" s="587"/>
      <c r="AH4" s="588"/>
      <c r="AI4" s="586" t="s">
        <v>33</v>
      </c>
      <c r="AJ4" s="587"/>
      <c r="AK4" s="588"/>
    </row>
    <row r="5" spans="2:39" ht="44.25" customHeight="1">
      <c r="B5" s="584" t="s">
        <v>251</v>
      </c>
      <c r="C5" s="596"/>
      <c r="D5" s="596"/>
      <c r="E5" s="585"/>
      <c r="F5" s="584" t="s">
        <v>0</v>
      </c>
      <c r="G5" s="596"/>
      <c r="H5" s="596"/>
      <c r="I5" s="585"/>
      <c r="J5" s="584" t="s">
        <v>94</v>
      </c>
      <c r="K5" s="585"/>
      <c r="L5" s="584" t="s">
        <v>125</v>
      </c>
      <c r="M5" s="585"/>
      <c r="N5" s="582" t="s">
        <v>247</v>
      </c>
      <c r="O5" s="583"/>
      <c r="P5" s="582" t="s">
        <v>263</v>
      </c>
      <c r="Q5" s="583"/>
      <c r="R5" s="584" t="s">
        <v>264</v>
      </c>
      <c r="S5" s="585"/>
      <c r="T5" s="584" t="s">
        <v>105</v>
      </c>
      <c r="U5" s="585"/>
      <c r="V5" s="584" t="s">
        <v>167</v>
      </c>
      <c r="W5" s="585"/>
      <c r="Y5" s="599"/>
      <c r="Z5" s="599"/>
      <c r="AA5" s="599"/>
      <c r="AB5" s="600"/>
      <c r="AC5" s="589"/>
      <c r="AD5" s="590"/>
      <c r="AE5" s="590"/>
      <c r="AF5" s="590"/>
      <c r="AG5" s="590"/>
      <c r="AH5" s="591"/>
      <c r="AI5" s="589"/>
      <c r="AJ5" s="590"/>
      <c r="AK5" s="591"/>
    </row>
    <row r="6" spans="2:39" s="2" customFormat="1" ht="61.5" customHeight="1" thickBot="1">
      <c r="B6" s="201" t="s">
        <v>15</v>
      </c>
      <c r="C6" s="201" t="s">
        <v>195</v>
      </c>
      <c r="D6" s="201" t="s">
        <v>83</v>
      </c>
      <c r="E6" s="201" t="s">
        <v>18</v>
      </c>
      <c r="F6" s="201" t="s">
        <v>39</v>
      </c>
      <c r="G6" s="201" t="s">
        <v>40</v>
      </c>
      <c r="H6" s="201" t="s">
        <v>38</v>
      </c>
      <c r="I6" s="201" t="s">
        <v>17</v>
      </c>
      <c r="J6" s="201" t="s">
        <v>86</v>
      </c>
      <c r="K6" s="201" t="s">
        <v>87</v>
      </c>
      <c r="L6" s="201" t="s">
        <v>1</v>
      </c>
      <c r="M6" s="201" t="s">
        <v>2</v>
      </c>
      <c r="N6" s="201" t="s">
        <v>85</v>
      </c>
      <c r="O6" s="201" t="s">
        <v>84</v>
      </c>
      <c r="P6" s="201" t="s">
        <v>16</v>
      </c>
      <c r="Q6" s="201" t="s">
        <v>106</v>
      </c>
      <c r="R6" s="201" t="s">
        <v>16</v>
      </c>
      <c r="S6" s="201" t="s">
        <v>106</v>
      </c>
      <c r="T6" s="201" t="s">
        <v>16</v>
      </c>
      <c r="U6" s="201" t="s">
        <v>258</v>
      </c>
      <c r="V6" s="201" t="s">
        <v>3</v>
      </c>
      <c r="W6" s="201" t="s">
        <v>4</v>
      </c>
      <c r="X6" s="3"/>
      <c r="Y6" s="200" t="str">
        <f t="shared" ref="Y6:Y22" si="0">+B6</f>
        <v>Modelos</v>
      </c>
      <c r="Z6" s="201" t="s">
        <v>195</v>
      </c>
      <c r="AA6" s="201" t="s">
        <v>83</v>
      </c>
      <c r="AB6" s="201" t="s">
        <v>18</v>
      </c>
      <c r="AC6" s="201" t="s">
        <v>219</v>
      </c>
      <c r="AD6" s="201" t="s">
        <v>220</v>
      </c>
      <c r="AE6" s="201" t="s">
        <v>221</v>
      </c>
      <c r="AF6" s="201" t="s">
        <v>241</v>
      </c>
      <c r="AG6" s="201" t="s">
        <v>239</v>
      </c>
      <c r="AH6" s="201" t="s">
        <v>240</v>
      </c>
      <c r="AI6" s="201" t="s">
        <v>5</v>
      </c>
      <c r="AJ6" s="201" t="s">
        <v>6</v>
      </c>
      <c r="AK6" s="201" t="s">
        <v>7</v>
      </c>
    </row>
    <row r="7" spans="2:39">
      <c r="B7" s="65" t="str">
        <f>+'1- DATOS DEL PROYECTO'!B50</f>
        <v>Vivienda Modelo 1</v>
      </c>
      <c r="C7" s="38" t="str">
        <f>+'1- DATOS DEL PROYECTO'!C50</f>
        <v>T1</v>
      </c>
      <c r="D7" s="38">
        <f>+'1- DATOS DEL PROYECTO'!H50</f>
        <v>35</v>
      </c>
      <c r="E7" s="181">
        <f>+'1- DATOS DEL PROYECTO'!E50</f>
        <v>6</v>
      </c>
      <c r="F7" s="36">
        <f>+'1- DATOS DEL PROYECTO'!F50</f>
        <v>180</v>
      </c>
      <c r="G7" s="12">
        <f>+'1- DATOS DEL PROYECTO'!$L$38</f>
        <v>181481.48148148149</v>
      </c>
      <c r="H7" s="12">
        <f>+F7*G7</f>
        <v>32666666.666666668</v>
      </c>
      <c r="I7" s="10">
        <f t="shared" ref="I7:I22" si="1">+H7*E7</f>
        <v>196000000</v>
      </c>
      <c r="J7" s="5">
        <f>+F7*'2- INFRAESTRUCTURA'!$G$37</f>
        <v>12437777.777777784</v>
      </c>
      <c r="K7" s="6">
        <f t="shared" ref="K7:K22" si="2">+J7*E7</f>
        <v>74626666.666666701</v>
      </c>
      <c r="L7" s="12">
        <f>IF(C7=0,0,VLOOKUP(C7,'1- DATOS DEL PROYECTO'!$B$19:$F$26,3))</f>
        <v>98500000</v>
      </c>
      <c r="M7" s="6">
        <f t="shared" ref="M7:M22" si="3">+L7*E7</f>
        <v>591000000</v>
      </c>
      <c r="N7" s="14">
        <f t="shared" ref="N7:N22" si="4">+L7+H7+J7</f>
        <v>143604444.44444445</v>
      </c>
      <c r="O7" s="6">
        <f t="shared" ref="O7:O22" si="5">+N7*E7</f>
        <v>861626666.66666675</v>
      </c>
      <c r="P7" s="5">
        <f>'3- INDIRECTOS Y COSTOS  ADM'!$G$26/$O$24*N7</f>
        <v>9415063.2986044828</v>
      </c>
      <c r="Q7" s="6">
        <f t="shared" ref="Q7:Q22" si="6">+P7*E7</f>
        <v>56490379.7916269</v>
      </c>
      <c r="R7" s="5">
        <f ca="1">'3- INDIRECTOS Y COSTOS  ADM'!$G$27/$O$24*N7</f>
        <v>5191829.6322058542</v>
      </c>
      <c r="S7" s="6">
        <f t="shared" ref="S7:S22" ca="1" si="7">+R7*E7</f>
        <v>31150977.793235123</v>
      </c>
      <c r="T7" s="5">
        <f ca="1">+'5- COSTO FINANCIERO AFD'!N13</f>
        <v>13840639.856757881</v>
      </c>
      <c r="U7" s="6">
        <f t="shared" ref="U7:U22" ca="1" si="8">+T7*E7</f>
        <v>83043839.14054729</v>
      </c>
      <c r="V7" s="14">
        <f t="shared" ref="V7:V22" ca="1" si="9">+P7+R7+N7+T7</f>
        <v>172051977.23201266</v>
      </c>
      <c r="W7" s="16">
        <f t="shared" ref="W7:W22" ca="1" si="10">+O7+S7+Q7+U7</f>
        <v>1032311863.392076</v>
      </c>
      <c r="X7" s="3"/>
      <c r="Y7" s="64" t="str">
        <f t="shared" si="0"/>
        <v>Vivienda Modelo 1</v>
      </c>
      <c r="Z7" s="38" t="str">
        <f t="shared" ref="Z7:Z22" si="11">+C7</f>
        <v>T1</v>
      </c>
      <c r="AA7" s="38">
        <f t="shared" ref="AA7:AA22" si="12">+D7</f>
        <v>35</v>
      </c>
      <c r="AB7" s="181">
        <f t="shared" ref="AB7:AB22" si="13">+E7</f>
        <v>6</v>
      </c>
      <c r="AC7" s="44">
        <f ca="1">+V7/(1-'3- INDIRECTOS Y COSTOS  ADM'!$J$31)</f>
        <v>197760893.3701295</v>
      </c>
      <c r="AD7" s="108">
        <v>197760876.5406819</v>
      </c>
      <c r="AE7" s="19">
        <f t="shared" ref="AE7:AE22" si="14">AD7*$E7</f>
        <v>1186565259.2440915</v>
      </c>
      <c r="AF7" s="71">
        <f ca="1">+'4-COSTOS DE TRANS Y FIDUCIA'!O8</f>
        <v>27144365.885500003</v>
      </c>
      <c r="AG7" s="218">
        <f t="shared" ref="AG7:AG23" ca="1" si="15">+AD7+AF7</f>
        <v>224905242.42618191</v>
      </c>
      <c r="AH7" s="19">
        <f t="shared" ref="AH7:AH22" ca="1" si="16">AG7*E7</f>
        <v>1349431454.5570915</v>
      </c>
      <c r="AI7" s="18">
        <f t="shared" ref="AI7:AI22" ca="1" si="17">+AD7-V7</f>
        <v>25708899.308669239</v>
      </c>
      <c r="AJ7" s="19">
        <f t="shared" ref="AJ7:AJ22" ca="1" si="18">AE7-W7</f>
        <v>154253395.8520155</v>
      </c>
      <c r="AK7" s="20">
        <f t="shared" ref="AK7:AK22" ca="1" si="19">IFERROR(AJ7/AE7,0)</f>
        <v>0.12999992596301324</v>
      </c>
      <c r="AL7" s="524"/>
      <c r="AM7" s="524"/>
    </row>
    <row r="8" spans="2:39">
      <c r="B8" s="65" t="str">
        <f>+'1- DATOS DEL PROYECTO'!B51</f>
        <v>Vivienda Modelo 2</v>
      </c>
      <c r="C8" s="38" t="str">
        <f>+'1- DATOS DEL PROYECTO'!C51</f>
        <v>T2</v>
      </c>
      <c r="D8" s="38">
        <f>+'1- DATOS DEL PROYECTO'!H51</f>
        <v>50</v>
      </c>
      <c r="E8" s="181">
        <f>+'1- DATOS DEL PROYECTO'!E51</f>
        <v>7</v>
      </c>
      <c r="F8" s="36">
        <f>+'1- DATOS DEL PROYECTO'!F51</f>
        <v>180</v>
      </c>
      <c r="G8" s="12">
        <f>+'1- DATOS DEL PROYECTO'!$L$38</f>
        <v>181481.48148148149</v>
      </c>
      <c r="H8" s="12">
        <f t="shared" ref="H8:H17" si="20">+F8*G8</f>
        <v>32666666.666666668</v>
      </c>
      <c r="I8" s="10">
        <f t="shared" si="1"/>
        <v>228666666.66666669</v>
      </c>
      <c r="J8" s="5">
        <f>+F8*'2- INFRAESTRUCTURA'!$G$37</f>
        <v>12437777.777777784</v>
      </c>
      <c r="K8" s="6">
        <f t="shared" si="2"/>
        <v>87064444.444444478</v>
      </c>
      <c r="L8" s="12">
        <f>IF(C8=0,0,VLOOKUP(C8,'1- DATOS DEL PROYECTO'!$B$19:$F$26,3))</f>
        <v>135000000</v>
      </c>
      <c r="M8" s="6">
        <f t="shared" si="3"/>
        <v>945000000</v>
      </c>
      <c r="N8" s="14">
        <f t="shared" si="4"/>
        <v>180104444.44444445</v>
      </c>
      <c r="O8" s="6">
        <f t="shared" si="5"/>
        <v>1260731111.1111112</v>
      </c>
      <c r="P8" s="5">
        <f>'3- INDIRECTOS Y COSTOS  ADM'!$G$26/$O$24*N8</f>
        <v>11808093.76314564</v>
      </c>
      <c r="Q8" s="6">
        <f t="shared" si="6"/>
        <v>82656656.342019483</v>
      </c>
      <c r="R8" s="5">
        <f ca="1">'3- INDIRECTOS Y COSTOS  ADM'!$G$27/$O$24*N8</f>
        <v>6511439.079591902</v>
      </c>
      <c r="S8" s="6">
        <f t="shared" ca="1" si="7"/>
        <v>45580073.557143316</v>
      </c>
      <c r="T8" s="5">
        <f ca="1">+'5- COSTO FINANCIERO AFD'!N14</f>
        <v>17050020.339489136</v>
      </c>
      <c r="U8" s="6">
        <f t="shared" ca="1" si="8"/>
        <v>119350142.37642395</v>
      </c>
      <c r="V8" s="14">
        <f t="shared" ca="1" si="9"/>
        <v>215473997.62667111</v>
      </c>
      <c r="W8" s="16">
        <f t="shared" ca="1" si="10"/>
        <v>1508317983.3866978</v>
      </c>
      <c r="X8" s="3"/>
      <c r="Y8" s="65" t="str">
        <f t="shared" si="0"/>
        <v>Vivienda Modelo 2</v>
      </c>
      <c r="Z8" s="38" t="str">
        <f t="shared" si="11"/>
        <v>T2</v>
      </c>
      <c r="AA8" s="38">
        <f t="shared" si="12"/>
        <v>50</v>
      </c>
      <c r="AB8" s="181">
        <f t="shared" si="13"/>
        <v>7</v>
      </c>
      <c r="AC8" s="44">
        <f ca="1">+V8/(1-'3- INDIRECTOS Y COSTOS  ADM'!$J$31)</f>
        <v>247671261.63985184</v>
      </c>
      <c r="AD8" s="109">
        <v>247671240.49798441</v>
      </c>
      <c r="AE8" s="19">
        <f t="shared" si="14"/>
        <v>1733698683.4858909</v>
      </c>
      <c r="AF8" s="71">
        <f ca="1">+'4-COSTOS DE TRANS Y FIDUCIA'!O9</f>
        <v>29385239.369297259</v>
      </c>
      <c r="AG8" s="217">
        <f t="shared" ca="1" si="15"/>
        <v>277056479.86728168</v>
      </c>
      <c r="AH8" s="19">
        <f t="shared" ca="1" si="16"/>
        <v>1939395359.0709717</v>
      </c>
      <c r="AI8" s="18">
        <f t="shared" ca="1" si="17"/>
        <v>32197242.871313304</v>
      </c>
      <c r="AJ8" s="19">
        <f t="shared" ca="1" si="18"/>
        <v>225380700.0991931</v>
      </c>
      <c r="AK8" s="20">
        <f t="shared" ca="1" si="19"/>
        <v>0.12999992573451549</v>
      </c>
    </row>
    <row r="9" spans="2:39">
      <c r="B9" s="65" t="str">
        <f>+'1- DATOS DEL PROYECTO'!B52</f>
        <v>Vivienda Modelo 3</v>
      </c>
      <c r="C9" s="38" t="str">
        <f>+'1- DATOS DEL PROYECTO'!C52</f>
        <v>T3</v>
      </c>
      <c r="D9" s="38">
        <f>+'1- DATOS DEL PROYECTO'!H52</f>
        <v>55</v>
      </c>
      <c r="E9" s="181">
        <f>+'1- DATOS DEL PROYECTO'!E52</f>
        <v>6</v>
      </c>
      <c r="F9" s="36">
        <f>+'1- DATOS DEL PROYECTO'!F52</f>
        <v>180</v>
      </c>
      <c r="G9" s="12">
        <f>+'1- DATOS DEL PROYECTO'!$L$38</f>
        <v>181481.48148148149</v>
      </c>
      <c r="H9" s="12">
        <f t="shared" si="20"/>
        <v>32666666.666666668</v>
      </c>
      <c r="I9" s="10">
        <f t="shared" si="1"/>
        <v>196000000</v>
      </c>
      <c r="J9" s="5">
        <f>+F9*'2- INFRAESTRUCTURA'!$G$37</f>
        <v>12437777.777777784</v>
      </c>
      <c r="K9" s="6">
        <f t="shared" si="2"/>
        <v>74626666.666666701</v>
      </c>
      <c r="L9" s="12">
        <f>IF(C9=0,0,VLOOKUP(C9,'1- DATOS DEL PROYECTO'!$B$19:$F$26,3))</f>
        <v>145000000</v>
      </c>
      <c r="M9" s="6">
        <f t="shared" si="3"/>
        <v>870000000</v>
      </c>
      <c r="N9" s="14">
        <f t="shared" si="4"/>
        <v>190104444.44444445</v>
      </c>
      <c r="O9" s="6">
        <f t="shared" si="5"/>
        <v>1140626666.6666667</v>
      </c>
      <c r="P9" s="5">
        <f>'3- INDIRECTOS Y COSTOS  ADM'!$G$26/$O$24*N9</f>
        <v>12463718.547951438</v>
      </c>
      <c r="Q9" s="6">
        <f t="shared" si="6"/>
        <v>74782311.287708625</v>
      </c>
      <c r="R9" s="5">
        <f ca="1">'3- INDIRECTOS Y COSTOS  ADM'!$G$27/$O$24*N9</f>
        <v>6872975.914492189</v>
      </c>
      <c r="S9" s="6">
        <f t="shared" ca="1" si="7"/>
        <v>41237855.486953132</v>
      </c>
      <c r="T9" s="5">
        <f ca="1">+'5- COSTO FINANCIERO AFD'!N15</f>
        <v>17876151.553779487</v>
      </c>
      <c r="U9" s="6">
        <f t="shared" ca="1" si="8"/>
        <v>107256909.32267693</v>
      </c>
      <c r="V9" s="14">
        <f t="shared" ca="1" si="9"/>
        <v>227317290.46066755</v>
      </c>
      <c r="W9" s="16">
        <f t="shared" ca="1" si="10"/>
        <v>1363903742.7640052</v>
      </c>
      <c r="X9" s="3"/>
      <c r="Y9" s="65" t="str">
        <f t="shared" si="0"/>
        <v>Vivienda Modelo 3</v>
      </c>
      <c r="Z9" s="38" t="str">
        <f t="shared" si="11"/>
        <v>T3</v>
      </c>
      <c r="AA9" s="38">
        <f t="shared" si="12"/>
        <v>55</v>
      </c>
      <c r="AB9" s="181">
        <f t="shared" si="13"/>
        <v>6</v>
      </c>
      <c r="AC9" s="44">
        <f ca="1">+V9/(1-'3- INDIRECTOS Y COSTOS  ADM'!$J$31)</f>
        <v>261284241.90881327</v>
      </c>
      <c r="AD9" s="109">
        <v>261284219.68780863</v>
      </c>
      <c r="AE9" s="19">
        <f t="shared" si="14"/>
        <v>1567705318.1268518</v>
      </c>
      <c r="AF9" s="71">
        <f ca="1">+'4-COSTOS DE TRANS Y FIDUCIA'!O10</f>
        <v>29196584.701224647</v>
      </c>
      <c r="AG9" s="217">
        <f t="shared" ca="1" si="15"/>
        <v>290480804.38903326</v>
      </c>
      <c r="AH9" s="19">
        <f t="shared" ca="1" si="16"/>
        <v>1742884826.3341994</v>
      </c>
      <c r="AI9" s="18">
        <f t="shared" ca="1" si="17"/>
        <v>33966929.227141082</v>
      </c>
      <c r="AJ9" s="19">
        <f t="shared" ca="1" si="18"/>
        <v>203801575.36284661</v>
      </c>
      <c r="AK9" s="20">
        <f t="shared" ca="1" si="19"/>
        <v>0.12999992601055646</v>
      </c>
    </row>
    <row r="10" spans="2:39">
      <c r="B10" s="65" t="str">
        <f>+'1- DATOS DEL PROYECTO'!B53</f>
        <v>Vivienda Modelo 4</v>
      </c>
      <c r="C10" s="38" t="str">
        <f>+'1- DATOS DEL PROYECTO'!C53</f>
        <v>T4</v>
      </c>
      <c r="D10" s="38">
        <f>+'1- DATOS DEL PROYECTO'!H53</f>
        <v>63</v>
      </c>
      <c r="E10" s="181">
        <f>+'1- DATOS DEL PROYECTO'!E53</f>
        <v>6</v>
      </c>
      <c r="F10" s="36">
        <f>+'1- DATOS DEL PROYECTO'!F53</f>
        <v>180</v>
      </c>
      <c r="G10" s="12">
        <f>+'1- DATOS DEL PROYECTO'!$L$38</f>
        <v>181481.48148148149</v>
      </c>
      <c r="H10" s="12">
        <f t="shared" si="20"/>
        <v>32666666.666666668</v>
      </c>
      <c r="I10" s="10">
        <f t="shared" si="1"/>
        <v>196000000</v>
      </c>
      <c r="J10" s="5">
        <f>+F10*'2- INFRAESTRUCTURA'!$G$37</f>
        <v>12437777.777777784</v>
      </c>
      <c r="K10" s="6">
        <f t="shared" si="2"/>
        <v>74626666.666666701</v>
      </c>
      <c r="L10" s="12">
        <f>IF(C10=0,0,VLOOKUP(C10,'1- DATOS DEL PROYECTO'!$B$19:$F$26,3))</f>
        <v>157000000</v>
      </c>
      <c r="M10" s="6">
        <f t="shared" si="3"/>
        <v>942000000</v>
      </c>
      <c r="N10" s="14">
        <f t="shared" si="4"/>
        <v>202104444.44444445</v>
      </c>
      <c r="O10" s="6">
        <f t="shared" si="5"/>
        <v>1212626666.6666667</v>
      </c>
      <c r="P10" s="5">
        <f>'3- INDIRECTOS Y COSTOS  ADM'!$G$26/$O$24*N10</f>
        <v>13250468.289718391</v>
      </c>
      <c r="Q10" s="6">
        <f t="shared" si="6"/>
        <v>79502809.738310352</v>
      </c>
      <c r="R10" s="5">
        <f ca="1">'3- INDIRECTOS Y COSTOS  ADM'!$G$27/$O$24*N10</f>
        <v>7306820.1163725331</v>
      </c>
      <c r="S10" s="6">
        <f t="shared" ca="1" si="7"/>
        <v>43840920.698235199</v>
      </c>
      <c r="T10" s="5">
        <f ca="1">+'5- COSTO FINANCIERO AFD'!N16</f>
        <v>18927953.183174152</v>
      </c>
      <c r="U10" s="6">
        <f t="shared" ca="1" si="8"/>
        <v>113567719.09904492</v>
      </c>
      <c r="V10" s="14">
        <f t="shared" ca="1" si="9"/>
        <v>241589686.03370953</v>
      </c>
      <c r="W10" s="16">
        <f t="shared" ca="1" si="10"/>
        <v>1449538116.2022572</v>
      </c>
      <c r="X10" s="3"/>
      <c r="Y10" s="65" t="str">
        <f t="shared" si="0"/>
        <v>Vivienda Modelo 4</v>
      </c>
      <c r="Z10" s="38" t="str">
        <f t="shared" si="11"/>
        <v>T4</v>
      </c>
      <c r="AA10" s="38">
        <f t="shared" si="12"/>
        <v>63</v>
      </c>
      <c r="AB10" s="181">
        <f t="shared" si="13"/>
        <v>6</v>
      </c>
      <c r="AC10" s="44">
        <f ca="1">+V10/(1-'3- INDIRECTOS Y COSTOS  ADM'!$J$31)</f>
        <v>277689294.29162014</v>
      </c>
      <c r="AD10" s="109">
        <v>277689270.63505131</v>
      </c>
      <c r="AE10" s="19">
        <f t="shared" si="14"/>
        <v>1666135623.810308</v>
      </c>
      <c r="AF10" s="71">
        <f ca="1">+'4-COSTOS DE TRANS Y FIDUCIA'!O11</f>
        <v>29882918.465343986</v>
      </c>
      <c r="AG10" s="217">
        <f t="shared" ca="1" si="15"/>
        <v>307572189.10039532</v>
      </c>
      <c r="AH10" s="19">
        <f t="shared" ca="1" si="16"/>
        <v>1845433134.6023719</v>
      </c>
      <c r="AI10" s="18">
        <f t="shared" ca="1" si="17"/>
        <v>36099584.601341784</v>
      </c>
      <c r="AJ10" s="19">
        <f t="shared" ca="1" si="18"/>
        <v>216597507.60805082</v>
      </c>
      <c r="AK10" s="20">
        <f t="shared" ca="1" si="19"/>
        <v>0.12999992588401121</v>
      </c>
    </row>
    <row r="11" spans="2:39">
      <c r="B11" s="65" t="str">
        <f>+'1- DATOS DEL PROYECTO'!B54</f>
        <v>Vivienda Modelo 5</v>
      </c>
      <c r="C11" s="38" t="str">
        <f>+'1- DATOS DEL PROYECTO'!C54</f>
        <v>T1</v>
      </c>
      <c r="D11" s="38">
        <f>+'1- DATOS DEL PROYECTO'!H54</f>
        <v>35</v>
      </c>
      <c r="E11" s="181">
        <f>+'1- DATOS DEL PROYECTO'!E54</f>
        <v>6</v>
      </c>
      <c r="F11" s="36">
        <f>+'1- DATOS DEL PROYECTO'!F54</f>
        <v>360</v>
      </c>
      <c r="G11" s="12">
        <f>+'1- DATOS DEL PROYECTO'!$L$38</f>
        <v>181481.48148148149</v>
      </c>
      <c r="H11" s="12">
        <f t="shared" si="20"/>
        <v>65333333.333333336</v>
      </c>
      <c r="I11" s="10">
        <f t="shared" si="1"/>
        <v>392000000</v>
      </c>
      <c r="J11" s="5">
        <f>+F11*'2- INFRAESTRUCTURA'!$G$37</f>
        <v>24875555.555555567</v>
      </c>
      <c r="K11" s="6">
        <f t="shared" si="2"/>
        <v>149253333.3333334</v>
      </c>
      <c r="L11" s="12">
        <f>IF(C11=0,0,VLOOKUP(C11,'1- DATOS DEL PROYECTO'!$B$19:$F$26,3))</f>
        <v>98500000</v>
      </c>
      <c r="M11" s="6">
        <f t="shared" si="3"/>
        <v>591000000</v>
      </c>
      <c r="N11" s="14">
        <f t="shared" si="4"/>
        <v>188708888.8888889</v>
      </c>
      <c r="O11" s="6">
        <f t="shared" si="5"/>
        <v>1132253333.3333335</v>
      </c>
      <c r="P11" s="5">
        <f>'3- INDIRECTOS Y COSTOS  ADM'!$G$26/$O$24*N11</f>
        <v>12372222.466871873</v>
      </c>
      <c r="Q11" s="6">
        <f t="shared" si="6"/>
        <v>74233334.801231235</v>
      </c>
      <c r="R11" s="5">
        <f ca="1">'3- INDIRECTOS Y COSTOS  ADM'!$G$27/$O$24*N11</f>
        <v>6822521.4406438824</v>
      </c>
      <c r="S11" s="6">
        <f t="shared" ca="1" si="7"/>
        <v>40935128.643863291</v>
      </c>
      <c r="T11" s="5">
        <f ca="1">+'5- COSTO FINANCIERO AFD'!N17</f>
        <v>17594173.613149121</v>
      </c>
      <c r="U11" s="6">
        <f t="shared" ca="1" si="8"/>
        <v>105565041.67889473</v>
      </c>
      <c r="V11" s="14">
        <f t="shared" ca="1" si="9"/>
        <v>225497806.40955377</v>
      </c>
      <c r="W11" s="16">
        <f t="shared" ca="1" si="10"/>
        <v>1352986838.4573226</v>
      </c>
      <c r="X11" s="3"/>
      <c r="Y11" s="65" t="str">
        <f t="shared" si="0"/>
        <v>Vivienda Modelo 5</v>
      </c>
      <c r="Z11" s="38" t="str">
        <f t="shared" si="11"/>
        <v>T1</v>
      </c>
      <c r="AA11" s="38">
        <f t="shared" si="12"/>
        <v>35</v>
      </c>
      <c r="AB11" s="181">
        <f t="shared" si="13"/>
        <v>6</v>
      </c>
      <c r="AC11" s="44">
        <f ca="1">+V11/(1-'3- INDIRECTOS Y COSTOS  ADM'!$J$31)</f>
        <v>259192880.93052158</v>
      </c>
      <c r="AD11" s="109">
        <v>259192856.10011953</v>
      </c>
      <c r="AE11" s="19">
        <f t="shared" si="14"/>
        <v>1555157136.6007171</v>
      </c>
      <c r="AF11" s="71">
        <f ca="1">+'4-COSTOS DE TRANS Y FIDUCIA'!O12</f>
        <v>26705911.782462556</v>
      </c>
      <c r="AG11" s="217">
        <f t="shared" ca="1" si="15"/>
        <v>285898767.88258207</v>
      </c>
      <c r="AH11" s="19">
        <f t="shared" ca="1" si="16"/>
        <v>1715392607.2954924</v>
      </c>
      <c r="AI11" s="18">
        <f t="shared" ca="1" si="17"/>
        <v>33695049.690565765</v>
      </c>
      <c r="AJ11" s="19">
        <f t="shared" ca="1" si="18"/>
        <v>202170298.14339447</v>
      </c>
      <c r="AK11" s="20">
        <f t="shared" ca="1" si="19"/>
        <v>0.1299999166549182</v>
      </c>
    </row>
    <row r="12" spans="2:39">
      <c r="B12" s="65" t="str">
        <f>+'1- DATOS DEL PROYECTO'!B55</f>
        <v>Vivienda Modelo 6</v>
      </c>
      <c r="C12" s="38" t="str">
        <f>+'1- DATOS DEL PROYECTO'!C55</f>
        <v>T2</v>
      </c>
      <c r="D12" s="38">
        <f>+'1- DATOS DEL PROYECTO'!H55</f>
        <v>50</v>
      </c>
      <c r="E12" s="181">
        <f>+'1- DATOS DEL PROYECTO'!E55</f>
        <v>7</v>
      </c>
      <c r="F12" s="36">
        <f>+'1- DATOS DEL PROYECTO'!F55</f>
        <v>360</v>
      </c>
      <c r="G12" s="12">
        <f>+'1- DATOS DEL PROYECTO'!$L$38</f>
        <v>181481.48148148149</v>
      </c>
      <c r="H12" s="12">
        <f t="shared" si="20"/>
        <v>65333333.333333336</v>
      </c>
      <c r="I12" s="10">
        <f t="shared" si="1"/>
        <v>457333333.33333337</v>
      </c>
      <c r="J12" s="5">
        <f>+F12*'2- INFRAESTRUCTURA'!$G$37</f>
        <v>24875555.555555567</v>
      </c>
      <c r="K12" s="6">
        <f t="shared" si="2"/>
        <v>174128888.88888896</v>
      </c>
      <c r="L12" s="12">
        <f>IF(C12=0,0,VLOOKUP(C12,'1- DATOS DEL PROYECTO'!$B$19:$F$26,3))</f>
        <v>135000000</v>
      </c>
      <c r="M12" s="6">
        <f t="shared" si="3"/>
        <v>945000000</v>
      </c>
      <c r="N12" s="14">
        <f t="shared" si="4"/>
        <v>225208888.8888889</v>
      </c>
      <c r="O12" s="6">
        <f t="shared" si="5"/>
        <v>1576462222.2222223</v>
      </c>
      <c r="P12" s="5">
        <f>'3- INDIRECTOS Y COSTOS  ADM'!$G$26/$O$24*N12</f>
        <v>14765252.931413028</v>
      </c>
      <c r="Q12" s="6">
        <f t="shared" si="6"/>
        <v>103356770.5198912</v>
      </c>
      <c r="R12" s="5">
        <f ca="1">'3- INDIRECTOS Y COSTOS  ADM'!$G$27/$O$24*N12</f>
        <v>8142130.8880299302</v>
      </c>
      <c r="S12" s="6">
        <f t="shared" ca="1" si="7"/>
        <v>56994916.216209508</v>
      </c>
      <c r="T12" s="5">
        <f ca="1">+'5- COSTO FINANCIERO AFD'!N18</f>
        <v>20832645.671157505</v>
      </c>
      <c r="U12" s="6">
        <f t="shared" ca="1" si="8"/>
        <v>145828519.69810253</v>
      </c>
      <c r="V12" s="14">
        <f t="shared" ca="1" si="9"/>
        <v>268948918.37948936</v>
      </c>
      <c r="W12" s="16">
        <f t="shared" ca="1" si="10"/>
        <v>1882642428.6564255</v>
      </c>
      <c r="X12" s="3"/>
      <c r="Y12" s="65" t="str">
        <f t="shared" si="0"/>
        <v>Vivienda Modelo 6</v>
      </c>
      <c r="Z12" s="38" t="str">
        <f t="shared" si="11"/>
        <v>T2</v>
      </c>
      <c r="AA12" s="38">
        <f t="shared" si="12"/>
        <v>50</v>
      </c>
      <c r="AB12" s="181">
        <f t="shared" si="13"/>
        <v>7</v>
      </c>
      <c r="AC12" s="44">
        <f ca="1">+V12/(1-'3- INDIRECTOS Y COSTOS  ADM'!$J$31)</f>
        <v>309136687.79251653</v>
      </c>
      <c r="AD12" s="109">
        <v>309136658.05678475</v>
      </c>
      <c r="AE12" s="19">
        <f t="shared" si="14"/>
        <v>2163956606.3974934</v>
      </c>
      <c r="AF12" s="71">
        <f ca="1">+'4-COSTOS DE TRANS Y FIDUCIA'!O13</f>
        <v>29386074.529363062</v>
      </c>
      <c r="AG12" s="217">
        <f t="shared" ca="1" si="15"/>
        <v>338522732.58614779</v>
      </c>
      <c r="AH12" s="19">
        <f t="shared" ca="1" si="16"/>
        <v>2369659128.1030345</v>
      </c>
      <c r="AI12" s="18">
        <f t="shared" ca="1" si="17"/>
        <v>40187739.677295387</v>
      </c>
      <c r="AJ12" s="19">
        <f t="shared" ca="1" si="18"/>
        <v>281314177.74106789</v>
      </c>
      <c r="AK12" s="20">
        <f t="shared" ca="1" si="19"/>
        <v>0.12999991631504729</v>
      </c>
    </row>
    <row r="13" spans="2:39">
      <c r="B13" s="65" t="str">
        <f>+'1- DATOS DEL PROYECTO'!B56</f>
        <v>Vivienda Modelo 7</v>
      </c>
      <c r="C13" s="38" t="str">
        <f>+'1- DATOS DEL PROYECTO'!C56</f>
        <v>T3</v>
      </c>
      <c r="D13" s="38">
        <f>+'1- DATOS DEL PROYECTO'!H56</f>
        <v>55</v>
      </c>
      <c r="E13" s="181">
        <f>+'1- DATOS DEL PROYECTO'!E56</f>
        <v>6</v>
      </c>
      <c r="F13" s="36">
        <f>+'1- DATOS DEL PROYECTO'!F56</f>
        <v>360</v>
      </c>
      <c r="G13" s="12">
        <f>+'1- DATOS DEL PROYECTO'!$L$38</f>
        <v>181481.48148148149</v>
      </c>
      <c r="H13" s="12">
        <f t="shared" si="20"/>
        <v>65333333.333333336</v>
      </c>
      <c r="I13" s="10">
        <f t="shared" si="1"/>
        <v>392000000</v>
      </c>
      <c r="J13" s="5">
        <f>+F13*'2- INFRAESTRUCTURA'!$G$37</f>
        <v>24875555.555555567</v>
      </c>
      <c r="K13" s="6">
        <f t="shared" si="2"/>
        <v>149253333.3333334</v>
      </c>
      <c r="L13" s="12">
        <f>IF(C13=0,0,VLOOKUP(C13,'1- DATOS DEL PROYECTO'!$B$19:$F$26,3))</f>
        <v>145000000</v>
      </c>
      <c r="M13" s="6">
        <f t="shared" si="3"/>
        <v>870000000</v>
      </c>
      <c r="N13" s="14">
        <f t="shared" si="4"/>
        <v>235208888.8888889</v>
      </c>
      <c r="O13" s="6">
        <f t="shared" si="5"/>
        <v>1411253333.3333335</v>
      </c>
      <c r="P13" s="5">
        <f>'3- INDIRECTOS Y COSTOS  ADM'!$G$26/$O$24*N13</f>
        <v>15420877.716218825</v>
      </c>
      <c r="Q13" s="6">
        <f t="shared" si="6"/>
        <v>92525266.297312945</v>
      </c>
      <c r="R13" s="5">
        <f ca="1">'3- INDIRECTOS Y COSTOS  ADM'!$G$27/$O$24*N13</f>
        <v>8503667.7229302172</v>
      </c>
      <c r="S13" s="6">
        <f t="shared" ca="1" si="7"/>
        <v>51022006.337581307</v>
      </c>
      <c r="T13" s="5">
        <f ca="1">+'5- COSTO FINANCIERO AFD'!N19</f>
        <v>21719898.291923624</v>
      </c>
      <c r="U13" s="6">
        <f t="shared" ca="1" si="8"/>
        <v>130319389.75154173</v>
      </c>
      <c r="V13" s="14">
        <f t="shared" ca="1" si="9"/>
        <v>280853332.61996156</v>
      </c>
      <c r="W13" s="16">
        <f t="shared" ca="1" si="10"/>
        <v>1685119995.7197695</v>
      </c>
      <c r="X13" s="3"/>
      <c r="Y13" s="65" t="str">
        <f t="shared" si="0"/>
        <v>Vivienda Modelo 7</v>
      </c>
      <c r="Z13" s="38" t="str">
        <f t="shared" si="11"/>
        <v>T3</v>
      </c>
      <c r="AA13" s="38">
        <f t="shared" si="12"/>
        <v>55</v>
      </c>
      <c r="AB13" s="181">
        <f t="shared" si="13"/>
        <v>6</v>
      </c>
      <c r="AC13" s="44">
        <f ca="1">+V13/(1-'3- INDIRECTOS Y COSTOS  ADM'!$J$31)</f>
        <v>322819922.55167997</v>
      </c>
      <c r="AD13" s="109">
        <v>322819891.50247544</v>
      </c>
      <c r="AE13" s="19">
        <f t="shared" si="14"/>
        <v>1936919349.0148525</v>
      </c>
      <c r="AF13" s="71">
        <f ca="1">+'4-COSTOS DE TRANS Y FIDUCIA'!O14</f>
        <v>30120365.694663282</v>
      </c>
      <c r="AG13" s="217">
        <f t="shared" ca="1" si="15"/>
        <v>352940257.19713873</v>
      </c>
      <c r="AH13" s="19">
        <f t="shared" ca="1" si="16"/>
        <v>2117641543.1828322</v>
      </c>
      <c r="AI13" s="18">
        <f t="shared" ca="1" si="17"/>
        <v>41966558.882513881</v>
      </c>
      <c r="AJ13" s="19">
        <f t="shared" ca="1" si="18"/>
        <v>251799353.29508305</v>
      </c>
      <c r="AK13" s="20">
        <f t="shared" ca="1" si="19"/>
        <v>0.12999991632235597</v>
      </c>
    </row>
    <row r="14" spans="2:39">
      <c r="B14" s="65" t="str">
        <f>+'1- DATOS DEL PROYECTO'!B57</f>
        <v>Vivienda Modelo 8</v>
      </c>
      <c r="C14" s="38" t="str">
        <f>+'1- DATOS DEL PROYECTO'!C57</f>
        <v>T4</v>
      </c>
      <c r="D14" s="38">
        <f>+'1- DATOS DEL PROYECTO'!H57</f>
        <v>63</v>
      </c>
      <c r="E14" s="181">
        <f>+'1- DATOS DEL PROYECTO'!E57</f>
        <v>6</v>
      </c>
      <c r="F14" s="36">
        <f>+'1- DATOS DEL PROYECTO'!F57</f>
        <v>360</v>
      </c>
      <c r="G14" s="12">
        <f>+'1- DATOS DEL PROYECTO'!$L$38</f>
        <v>181481.48148148149</v>
      </c>
      <c r="H14" s="12">
        <f t="shared" si="20"/>
        <v>65333333.333333336</v>
      </c>
      <c r="I14" s="10">
        <f t="shared" si="1"/>
        <v>392000000</v>
      </c>
      <c r="J14" s="5">
        <f>+F14*'2- INFRAESTRUCTURA'!$G$37</f>
        <v>24875555.555555567</v>
      </c>
      <c r="K14" s="6">
        <f t="shared" si="2"/>
        <v>149253333.3333334</v>
      </c>
      <c r="L14" s="12">
        <f>IF(C14=0,0,VLOOKUP(C14,'1- DATOS DEL PROYECTO'!$B$19:$F$26,3))</f>
        <v>157000000</v>
      </c>
      <c r="M14" s="6">
        <f t="shared" si="3"/>
        <v>942000000</v>
      </c>
      <c r="N14" s="14">
        <f t="shared" si="4"/>
        <v>247208888.8888889</v>
      </c>
      <c r="O14" s="6">
        <f t="shared" si="5"/>
        <v>1483253333.3333335</v>
      </c>
      <c r="P14" s="5">
        <f>'3- INDIRECTOS Y COSTOS  ADM'!$G$26/$O$24*N14</f>
        <v>16207627.457985781</v>
      </c>
      <c r="Q14" s="6">
        <f t="shared" si="6"/>
        <v>97245764.747914687</v>
      </c>
      <c r="R14" s="5">
        <f ca="1">'3- INDIRECTOS Y COSTOS  ADM'!$G$27/$O$24*N14</f>
        <v>8937511.9248105604</v>
      </c>
      <c r="S14" s="6">
        <f t="shared" ca="1" si="7"/>
        <v>53625071.548863366</v>
      </c>
      <c r="T14" s="5">
        <f ca="1">+'5- COSTO FINANCIERO AFD'!N20</f>
        <v>22784601.436842956</v>
      </c>
      <c r="U14" s="6">
        <f t="shared" ca="1" si="8"/>
        <v>136707608.62105775</v>
      </c>
      <c r="V14" s="14">
        <f t="shared" ca="1" si="9"/>
        <v>295138629.70852822</v>
      </c>
      <c r="W14" s="16">
        <f t="shared" ca="1" si="10"/>
        <v>1770831778.2511694</v>
      </c>
      <c r="X14" s="3"/>
      <c r="Y14" s="65" t="str">
        <f t="shared" si="0"/>
        <v>Vivienda Modelo 8</v>
      </c>
      <c r="Z14" s="38" t="str">
        <f t="shared" si="11"/>
        <v>T4</v>
      </c>
      <c r="AA14" s="38">
        <f t="shared" si="12"/>
        <v>63</v>
      </c>
      <c r="AB14" s="181">
        <f t="shared" si="13"/>
        <v>6</v>
      </c>
      <c r="AC14" s="44">
        <f ca="1">+V14/(1-'3- INDIRECTOS Y COSTOS  ADM'!$J$31)</f>
        <v>339239804.26267612</v>
      </c>
      <c r="AD14" s="109">
        <v>339239771.63730419</v>
      </c>
      <c r="AE14" s="19">
        <f t="shared" si="14"/>
        <v>2035438629.8238251</v>
      </c>
      <c r="AF14" s="71">
        <f ca="1">+'4-COSTOS DE TRANS Y FIDUCIA'!O15</f>
        <v>31001515.093023553</v>
      </c>
      <c r="AG14" s="217">
        <f t="shared" ca="1" si="15"/>
        <v>370241286.73032773</v>
      </c>
      <c r="AH14" s="19">
        <f t="shared" ca="1" si="16"/>
        <v>2221447720.3819666</v>
      </c>
      <c r="AI14" s="18">
        <f t="shared" ca="1" si="17"/>
        <v>44101141.928775966</v>
      </c>
      <c r="AJ14" s="19">
        <f t="shared" ca="1" si="18"/>
        <v>264606851.57265568</v>
      </c>
      <c r="AK14" s="20">
        <f t="shared" ca="1" si="19"/>
        <v>0.1299999163303481</v>
      </c>
    </row>
    <row r="15" spans="2:39">
      <c r="B15" s="65">
        <f>+'1- DATOS DEL PROYECTO'!B58</f>
        <v>0</v>
      </c>
      <c r="C15" s="38">
        <f>+'1- DATOS DEL PROYECTO'!C58</f>
        <v>0</v>
      </c>
      <c r="D15" s="38">
        <f>+'1- DATOS DEL PROYECTO'!H58</f>
        <v>0</v>
      </c>
      <c r="E15" s="181">
        <f>+'1- DATOS DEL PROYECTO'!E58</f>
        <v>0</v>
      </c>
      <c r="F15" s="36">
        <f>+'1- DATOS DEL PROYECTO'!F58</f>
        <v>0</v>
      </c>
      <c r="G15" s="12">
        <f>+'1- DATOS DEL PROYECTO'!$L$38</f>
        <v>181481.48148148149</v>
      </c>
      <c r="H15" s="12">
        <f t="shared" si="20"/>
        <v>0</v>
      </c>
      <c r="I15" s="10">
        <f t="shared" si="1"/>
        <v>0</v>
      </c>
      <c r="J15" s="5">
        <f>+F15*'2- INFRAESTRUCTURA'!$G$37</f>
        <v>0</v>
      </c>
      <c r="K15" s="6">
        <f t="shared" si="2"/>
        <v>0</v>
      </c>
      <c r="L15" s="12">
        <f>IF(C15=0,0,VLOOKUP(C15,'1- DATOS DEL PROYECTO'!$B$19:$F$26,3))</f>
        <v>0</v>
      </c>
      <c r="M15" s="6">
        <f t="shared" si="3"/>
        <v>0</v>
      </c>
      <c r="N15" s="14">
        <f t="shared" si="4"/>
        <v>0</v>
      </c>
      <c r="O15" s="6">
        <f t="shared" si="5"/>
        <v>0</v>
      </c>
      <c r="P15" s="5">
        <f>'3- INDIRECTOS Y COSTOS  ADM'!$G$26/$O$24*N15</f>
        <v>0</v>
      </c>
      <c r="Q15" s="6">
        <f t="shared" si="6"/>
        <v>0</v>
      </c>
      <c r="R15" s="5">
        <f ca="1">'3- INDIRECTOS Y COSTOS  ADM'!$G$27/$O$24*N15</f>
        <v>0</v>
      </c>
      <c r="S15" s="6">
        <f t="shared" ca="1" si="7"/>
        <v>0</v>
      </c>
      <c r="T15" s="5">
        <f ca="1">+'5- COSTO FINANCIERO AFD'!N21</f>
        <v>0</v>
      </c>
      <c r="U15" s="6">
        <f t="shared" ca="1" si="8"/>
        <v>0</v>
      </c>
      <c r="V15" s="14">
        <f t="shared" ca="1" si="9"/>
        <v>0</v>
      </c>
      <c r="W15" s="16">
        <f t="shared" ca="1" si="10"/>
        <v>0</v>
      </c>
      <c r="X15" s="3"/>
      <c r="Y15" s="65">
        <f t="shared" si="0"/>
        <v>0</v>
      </c>
      <c r="Z15" s="38">
        <f t="shared" si="11"/>
        <v>0</v>
      </c>
      <c r="AA15" s="38">
        <f t="shared" si="12"/>
        <v>0</v>
      </c>
      <c r="AB15" s="181">
        <f t="shared" si="13"/>
        <v>0</v>
      </c>
      <c r="AC15" s="44">
        <f ca="1">+V15/(1-'3- INDIRECTOS Y COSTOS  ADM'!$J$31)</f>
        <v>0</v>
      </c>
      <c r="AD15" s="109"/>
      <c r="AE15" s="19">
        <f t="shared" si="14"/>
        <v>0</v>
      </c>
      <c r="AF15" s="71">
        <f ca="1">+'4-COSTOS DE TRANS Y FIDUCIA'!O16</f>
        <v>0</v>
      </c>
      <c r="AG15" s="217">
        <f t="shared" ca="1" si="15"/>
        <v>0</v>
      </c>
      <c r="AH15" s="19">
        <f t="shared" ca="1" si="16"/>
        <v>0</v>
      </c>
      <c r="AI15" s="18">
        <f t="shared" ca="1" si="17"/>
        <v>0</v>
      </c>
      <c r="AJ15" s="19">
        <f t="shared" ca="1" si="18"/>
        <v>0</v>
      </c>
      <c r="AK15" s="20">
        <f t="shared" ca="1" si="19"/>
        <v>0</v>
      </c>
    </row>
    <row r="16" spans="2:39">
      <c r="B16" s="65">
        <f>+'1- DATOS DEL PROYECTO'!B59</f>
        <v>0</v>
      </c>
      <c r="C16" s="38">
        <f>+'1- DATOS DEL PROYECTO'!C59</f>
        <v>0</v>
      </c>
      <c r="D16" s="38">
        <f>+'1- DATOS DEL PROYECTO'!H59</f>
        <v>0</v>
      </c>
      <c r="E16" s="181">
        <f>+'1- DATOS DEL PROYECTO'!E59</f>
        <v>0</v>
      </c>
      <c r="F16" s="36">
        <f>+'1- DATOS DEL PROYECTO'!F59</f>
        <v>0</v>
      </c>
      <c r="G16" s="12">
        <f>+'1- DATOS DEL PROYECTO'!$L$38</f>
        <v>181481.48148148149</v>
      </c>
      <c r="H16" s="12">
        <f t="shared" si="20"/>
        <v>0</v>
      </c>
      <c r="I16" s="10">
        <f t="shared" si="1"/>
        <v>0</v>
      </c>
      <c r="J16" s="5">
        <f>+F16*'2- INFRAESTRUCTURA'!$G$37</f>
        <v>0</v>
      </c>
      <c r="K16" s="6">
        <f t="shared" si="2"/>
        <v>0</v>
      </c>
      <c r="L16" s="12">
        <f>IF(C16=0,0,VLOOKUP(C16,'1- DATOS DEL PROYECTO'!$B$19:$F$26,3))</f>
        <v>0</v>
      </c>
      <c r="M16" s="6">
        <f t="shared" si="3"/>
        <v>0</v>
      </c>
      <c r="N16" s="14">
        <f t="shared" si="4"/>
        <v>0</v>
      </c>
      <c r="O16" s="6">
        <f t="shared" si="5"/>
        <v>0</v>
      </c>
      <c r="P16" s="5">
        <f>'3- INDIRECTOS Y COSTOS  ADM'!$G$26/$O$24*N16</f>
        <v>0</v>
      </c>
      <c r="Q16" s="6">
        <f t="shared" si="6"/>
        <v>0</v>
      </c>
      <c r="R16" s="5">
        <f ca="1">'3- INDIRECTOS Y COSTOS  ADM'!$G$27/$O$24*N16</f>
        <v>0</v>
      </c>
      <c r="S16" s="6">
        <f t="shared" ca="1" si="7"/>
        <v>0</v>
      </c>
      <c r="T16" s="5">
        <f ca="1">+'5- COSTO FINANCIERO AFD'!N22</f>
        <v>0</v>
      </c>
      <c r="U16" s="6">
        <f t="shared" ca="1" si="8"/>
        <v>0</v>
      </c>
      <c r="V16" s="14">
        <f t="shared" ca="1" si="9"/>
        <v>0</v>
      </c>
      <c r="W16" s="16">
        <f t="shared" ca="1" si="10"/>
        <v>0</v>
      </c>
      <c r="X16" s="3"/>
      <c r="Y16" s="65">
        <f t="shared" si="0"/>
        <v>0</v>
      </c>
      <c r="Z16" s="38">
        <f t="shared" si="11"/>
        <v>0</v>
      </c>
      <c r="AA16" s="38">
        <f t="shared" si="12"/>
        <v>0</v>
      </c>
      <c r="AB16" s="181">
        <f t="shared" si="13"/>
        <v>0</v>
      </c>
      <c r="AC16" s="14">
        <f ca="1">+V16/(1-'3- INDIRECTOS Y COSTOS  ADM'!$J$31)</f>
        <v>0</v>
      </c>
      <c r="AD16" s="109"/>
      <c r="AE16" s="19">
        <f t="shared" si="14"/>
        <v>0</v>
      </c>
      <c r="AF16" s="71">
        <f ca="1">+'4-COSTOS DE TRANS Y FIDUCIA'!O17</f>
        <v>0</v>
      </c>
      <c r="AG16" s="217">
        <f t="shared" ca="1" si="15"/>
        <v>0</v>
      </c>
      <c r="AH16" s="19">
        <f t="shared" ca="1" si="16"/>
        <v>0</v>
      </c>
      <c r="AI16" s="18">
        <f t="shared" ca="1" si="17"/>
        <v>0</v>
      </c>
      <c r="AJ16" s="19">
        <f t="shared" ca="1" si="18"/>
        <v>0</v>
      </c>
      <c r="AK16" s="20">
        <f t="shared" ca="1" si="19"/>
        <v>0</v>
      </c>
    </row>
    <row r="17" spans="2:38">
      <c r="B17" s="65">
        <f>+'1- DATOS DEL PROYECTO'!B60</f>
        <v>0</v>
      </c>
      <c r="C17" s="38">
        <f>+'1- DATOS DEL PROYECTO'!C60</f>
        <v>0</v>
      </c>
      <c r="D17" s="38">
        <f>+'1- DATOS DEL PROYECTO'!H60</f>
        <v>0</v>
      </c>
      <c r="E17" s="181">
        <f>+'1- DATOS DEL PROYECTO'!E60</f>
        <v>0</v>
      </c>
      <c r="F17" s="36">
        <f>+'1- DATOS DEL PROYECTO'!F60</f>
        <v>0</v>
      </c>
      <c r="G17" s="12">
        <f>+'1- DATOS DEL PROYECTO'!$L$38</f>
        <v>181481.48148148149</v>
      </c>
      <c r="H17" s="12">
        <f t="shared" si="20"/>
        <v>0</v>
      </c>
      <c r="I17" s="10">
        <f t="shared" si="1"/>
        <v>0</v>
      </c>
      <c r="J17" s="5">
        <f>+F17*'2- INFRAESTRUCTURA'!$G$37</f>
        <v>0</v>
      </c>
      <c r="K17" s="6">
        <f t="shared" si="2"/>
        <v>0</v>
      </c>
      <c r="L17" s="12">
        <f>IF(C17=0,0,VLOOKUP(C17,'1- DATOS DEL PROYECTO'!$B$19:$F$26,3))</f>
        <v>0</v>
      </c>
      <c r="M17" s="6">
        <f t="shared" si="3"/>
        <v>0</v>
      </c>
      <c r="N17" s="14">
        <f t="shared" si="4"/>
        <v>0</v>
      </c>
      <c r="O17" s="6">
        <f t="shared" si="5"/>
        <v>0</v>
      </c>
      <c r="P17" s="5">
        <f>'3- INDIRECTOS Y COSTOS  ADM'!$G$26/$O$24*N17</f>
        <v>0</v>
      </c>
      <c r="Q17" s="6">
        <f t="shared" si="6"/>
        <v>0</v>
      </c>
      <c r="R17" s="5">
        <f ca="1">'3- INDIRECTOS Y COSTOS  ADM'!$G$27/$O$24*N17</f>
        <v>0</v>
      </c>
      <c r="S17" s="6">
        <f t="shared" ca="1" si="7"/>
        <v>0</v>
      </c>
      <c r="T17" s="5">
        <f ca="1">+'5- COSTO FINANCIERO AFD'!N23</f>
        <v>0</v>
      </c>
      <c r="U17" s="6">
        <f t="shared" ca="1" si="8"/>
        <v>0</v>
      </c>
      <c r="V17" s="14">
        <f t="shared" ca="1" si="9"/>
        <v>0</v>
      </c>
      <c r="W17" s="16">
        <f t="shared" ca="1" si="10"/>
        <v>0</v>
      </c>
      <c r="X17" s="3"/>
      <c r="Y17" s="65">
        <f t="shared" si="0"/>
        <v>0</v>
      </c>
      <c r="Z17" s="38">
        <f t="shared" si="11"/>
        <v>0</v>
      </c>
      <c r="AA17" s="38">
        <f t="shared" si="12"/>
        <v>0</v>
      </c>
      <c r="AB17" s="181">
        <f t="shared" si="13"/>
        <v>0</v>
      </c>
      <c r="AC17" s="14">
        <f ca="1">+V17/(1-'3- INDIRECTOS Y COSTOS  ADM'!$J$31)</f>
        <v>0</v>
      </c>
      <c r="AD17" s="109"/>
      <c r="AE17" s="19">
        <f t="shared" si="14"/>
        <v>0</v>
      </c>
      <c r="AF17" s="71">
        <f ca="1">+'4-COSTOS DE TRANS Y FIDUCIA'!O18</f>
        <v>0</v>
      </c>
      <c r="AG17" s="217">
        <f t="shared" ca="1" si="15"/>
        <v>0</v>
      </c>
      <c r="AH17" s="19">
        <f t="shared" ca="1" si="16"/>
        <v>0</v>
      </c>
      <c r="AI17" s="18">
        <f t="shared" ca="1" si="17"/>
        <v>0</v>
      </c>
      <c r="AJ17" s="19">
        <f t="shared" ca="1" si="18"/>
        <v>0</v>
      </c>
      <c r="AK17" s="20">
        <f t="shared" ca="1" si="19"/>
        <v>0</v>
      </c>
    </row>
    <row r="18" spans="2:38">
      <c r="B18" s="65">
        <f>+'1- DATOS DEL PROYECTO'!B61</f>
        <v>0</v>
      </c>
      <c r="C18" s="38">
        <f>+'1- DATOS DEL PROYECTO'!C61</f>
        <v>0</v>
      </c>
      <c r="D18" s="38">
        <f>+'1- DATOS DEL PROYECTO'!H61</f>
        <v>0</v>
      </c>
      <c r="E18" s="181">
        <f>+'1- DATOS DEL PROYECTO'!E61</f>
        <v>0</v>
      </c>
      <c r="F18" s="36">
        <f>+'1- DATOS DEL PROYECTO'!F61</f>
        <v>0</v>
      </c>
      <c r="G18" s="12">
        <f>+'1- DATOS DEL PROYECTO'!$L$38</f>
        <v>181481.48148148149</v>
      </c>
      <c r="H18" s="12">
        <f t="shared" ref="H18:H22" si="21">+F18*G18</f>
        <v>0</v>
      </c>
      <c r="I18" s="10">
        <f t="shared" si="1"/>
        <v>0</v>
      </c>
      <c r="J18" s="5">
        <f>+F18*'2- INFRAESTRUCTURA'!$G$37</f>
        <v>0</v>
      </c>
      <c r="K18" s="6">
        <f t="shared" si="2"/>
        <v>0</v>
      </c>
      <c r="L18" s="12">
        <f>IF(C18=0,0,VLOOKUP(C18,'1- DATOS DEL PROYECTO'!$B$19:$F$26,3))</f>
        <v>0</v>
      </c>
      <c r="M18" s="6">
        <f t="shared" si="3"/>
        <v>0</v>
      </c>
      <c r="N18" s="14">
        <f t="shared" si="4"/>
        <v>0</v>
      </c>
      <c r="O18" s="6">
        <f t="shared" si="5"/>
        <v>0</v>
      </c>
      <c r="P18" s="5">
        <f>'3- INDIRECTOS Y COSTOS  ADM'!$G$26/$O$24*N18</f>
        <v>0</v>
      </c>
      <c r="Q18" s="6">
        <f t="shared" si="6"/>
        <v>0</v>
      </c>
      <c r="R18" s="5">
        <f ca="1">'3- INDIRECTOS Y COSTOS  ADM'!$G$27/$O$24*N18</f>
        <v>0</v>
      </c>
      <c r="S18" s="6">
        <f t="shared" ca="1" si="7"/>
        <v>0</v>
      </c>
      <c r="T18" s="5">
        <f ca="1">+'5- COSTO FINANCIERO AFD'!N24</f>
        <v>0</v>
      </c>
      <c r="U18" s="6">
        <f t="shared" ca="1" si="8"/>
        <v>0</v>
      </c>
      <c r="V18" s="14">
        <f t="shared" ca="1" si="9"/>
        <v>0</v>
      </c>
      <c r="W18" s="16">
        <f t="shared" ca="1" si="10"/>
        <v>0</v>
      </c>
      <c r="X18" s="3"/>
      <c r="Y18" s="65">
        <f t="shared" si="0"/>
        <v>0</v>
      </c>
      <c r="Z18" s="38">
        <f t="shared" si="11"/>
        <v>0</v>
      </c>
      <c r="AA18" s="38">
        <f t="shared" si="12"/>
        <v>0</v>
      </c>
      <c r="AB18" s="181">
        <f t="shared" si="13"/>
        <v>0</v>
      </c>
      <c r="AC18" s="44">
        <f ca="1">+V18/(1-'3- INDIRECTOS Y COSTOS  ADM'!$J$31)</f>
        <v>0</v>
      </c>
      <c r="AD18" s="109"/>
      <c r="AE18" s="19">
        <f t="shared" si="14"/>
        <v>0</v>
      </c>
      <c r="AF18" s="71">
        <f ca="1">+'4-COSTOS DE TRANS Y FIDUCIA'!O19</f>
        <v>0</v>
      </c>
      <c r="AG18" s="217">
        <f t="shared" ca="1" si="15"/>
        <v>0</v>
      </c>
      <c r="AH18" s="19">
        <f t="shared" ca="1" si="16"/>
        <v>0</v>
      </c>
      <c r="AI18" s="18">
        <f t="shared" ca="1" si="17"/>
        <v>0</v>
      </c>
      <c r="AJ18" s="19">
        <f t="shared" ca="1" si="18"/>
        <v>0</v>
      </c>
      <c r="AK18" s="20">
        <f t="shared" ca="1" si="19"/>
        <v>0</v>
      </c>
    </row>
    <row r="19" spans="2:38">
      <c r="B19" s="65">
        <f>+'1- DATOS DEL PROYECTO'!B62</f>
        <v>0</v>
      </c>
      <c r="C19" s="38">
        <f>+'1- DATOS DEL PROYECTO'!C62</f>
        <v>0</v>
      </c>
      <c r="D19" s="38">
        <f>+'1- DATOS DEL PROYECTO'!H62</f>
        <v>0</v>
      </c>
      <c r="E19" s="181">
        <f>+'1- DATOS DEL PROYECTO'!E62</f>
        <v>0</v>
      </c>
      <c r="F19" s="36">
        <f>+'1- DATOS DEL PROYECTO'!F62</f>
        <v>0</v>
      </c>
      <c r="G19" s="12">
        <f>+'1- DATOS DEL PROYECTO'!$L$38</f>
        <v>181481.48148148149</v>
      </c>
      <c r="H19" s="12">
        <f t="shared" si="21"/>
        <v>0</v>
      </c>
      <c r="I19" s="10">
        <f t="shared" si="1"/>
        <v>0</v>
      </c>
      <c r="J19" s="5">
        <f>+F19*'2- INFRAESTRUCTURA'!$G$37</f>
        <v>0</v>
      </c>
      <c r="K19" s="6">
        <f t="shared" si="2"/>
        <v>0</v>
      </c>
      <c r="L19" s="12">
        <f>IF(C19=0,0,VLOOKUP(C19,'1- DATOS DEL PROYECTO'!$B$19:$F$26,3))</f>
        <v>0</v>
      </c>
      <c r="M19" s="6">
        <f t="shared" si="3"/>
        <v>0</v>
      </c>
      <c r="N19" s="14">
        <f t="shared" si="4"/>
        <v>0</v>
      </c>
      <c r="O19" s="6">
        <f t="shared" si="5"/>
        <v>0</v>
      </c>
      <c r="P19" s="5">
        <f>'3- INDIRECTOS Y COSTOS  ADM'!$G$26/$O$24*N19</f>
        <v>0</v>
      </c>
      <c r="Q19" s="6">
        <f t="shared" si="6"/>
        <v>0</v>
      </c>
      <c r="R19" s="5">
        <f ca="1">'3- INDIRECTOS Y COSTOS  ADM'!$G$27/$O$24*N19</f>
        <v>0</v>
      </c>
      <c r="S19" s="6">
        <f t="shared" ca="1" si="7"/>
        <v>0</v>
      </c>
      <c r="T19" s="5">
        <f ca="1">+'5- COSTO FINANCIERO AFD'!N25</f>
        <v>0</v>
      </c>
      <c r="U19" s="6">
        <f t="shared" ca="1" si="8"/>
        <v>0</v>
      </c>
      <c r="V19" s="14">
        <f t="shared" ca="1" si="9"/>
        <v>0</v>
      </c>
      <c r="W19" s="16">
        <f t="shared" ca="1" si="10"/>
        <v>0</v>
      </c>
      <c r="X19" s="3"/>
      <c r="Y19" s="65">
        <f t="shared" si="0"/>
        <v>0</v>
      </c>
      <c r="Z19" s="38">
        <f t="shared" si="11"/>
        <v>0</v>
      </c>
      <c r="AA19" s="38">
        <f t="shared" si="12"/>
        <v>0</v>
      </c>
      <c r="AB19" s="181">
        <f t="shared" si="13"/>
        <v>0</v>
      </c>
      <c r="AC19" s="14">
        <f ca="1">+V19/(1-'3- INDIRECTOS Y COSTOS  ADM'!$J$31)</f>
        <v>0</v>
      </c>
      <c r="AD19" s="109"/>
      <c r="AE19" s="19">
        <f t="shared" si="14"/>
        <v>0</v>
      </c>
      <c r="AF19" s="71">
        <f ca="1">+'4-COSTOS DE TRANS Y FIDUCIA'!O20</f>
        <v>0</v>
      </c>
      <c r="AG19" s="217">
        <f t="shared" ca="1" si="15"/>
        <v>0</v>
      </c>
      <c r="AH19" s="19">
        <f t="shared" ca="1" si="16"/>
        <v>0</v>
      </c>
      <c r="AI19" s="18">
        <f t="shared" ca="1" si="17"/>
        <v>0</v>
      </c>
      <c r="AJ19" s="19">
        <f t="shared" ca="1" si="18"/>
        <v>0</v>
      </c>
      <c r="AK19" s="20">
        <f t="shared" ca="1" si="19"/>
        <v>0</v>
      </c>
    </row>
    <row r="20" spans="2:38">
      <c r="B20" s="65">
        <f>+'1- DATOS DEL PROYECTO'!B63</f>
        <v>0</v>
      </c>
      <c r="C20" s="38">
        <f>+'1- DATOS DEL PROYECTO'!C63</f>
        <v>0</v>
      </c>
      <c r="D20" s="38">
        <f>+'1- DATOS DEL PROYECTO'!H63</f>
        <v>0</v>
      </c>
      <c r="E20" s="181">
        <f>+'1- DATOS DEL PROYECTO'!E63</f>
        <v>0</v>
      </c>
      <c r="F20" s="36">
        <f>+'1- DATOS DEL PROYECTO'!F63</f>
        <v>0</v>
      </c>
      <c r="G20" s="12">
        <f>+'1- DATOS DEL PROYECTO'!$L$38</f>
        <v>181481.48148148149</v>
      </c>
      <c r="H20" s="12">
        <f t="shared" si="21"/>
        <v>0</v>
      </c>
      <c r="I20" s="10">
        <f t="shared" si="1"/>
        <v>0</v>
      </c>
      <c r="J20" s="5">
        <f>+F20*'2- INFRAESTRUCTURA'!$G$37</f>
        <v>0</v>
      </c>
      <c r="K20" s="6">
        <f t="shared" si="2"/>
        <v>0</v>
      </c>
      <c r="L20" s="12">
        <f>IF(C20=0,0,VLOOKUP(C20,'1- DATOS DEL PROYECTO'!$B$19:$F$26,3))</f>
        <v>0</v>
      </c>
      <c r="M20" s="6">
        <f t="shared" si="3"/>
        <v>0</v>
      </c>
      <c r="N20" s="14">
        <f t="shared" si="4"/>
        <v>0</v>
      </c>
      <c r="O20" s="6">
        <f t="shared" si="5"/>
        <v>0</v>
      </c>
      <c r="P20" s="5">
        <f>'3- INDIRECTOS Y COSTOS  ADM'!$G$26/$O$24*N20</f>
        <v>0</v>
      </c>
      <c r="Q20" s="6">
        <f t="shared" si="6"/>
        <v>0</v>
      </c>
      <c r="R20" s="5">
        <f ca="1">'3- INDIRECTOS Y COSTOS  ADM'!$G$27/$O$24*N20</f>
        <v>0</v>
      </c>
      <c r="S20" s="6">
        <f t="shared" ca="1" si="7"/>
        <v>0</v>
      </c>
      <c r="T20" s="5">
        <f ca="1">+'5- COSTO FINANCIERO AFD'!N30</f>
        <v>0</v>
      </c>
      <c r="U20" s="6">
        <f t="shared" ca="1" si="8"/>
        <v>0</v>
      </c>
      <c r="V20" s="14">
        <f t="shared" ca="1" si="9"/>
        <v>0</v>
      </c>
      <c r="W20" s="16">
        <f t="shared" ca="1" si="10"/>
        <v>0</v>
      </c>
      <c r="X20" s="3"/>
      <c r="Y20" s="65">
        <f t="shared" si="0"/>
        <v>0</v>
      </c>
      <c r="Z20" s="38">
        <f t="shared" si="11"/>
        <v>0</v>
      </c>
      <c r="AA20" s="38">
        <f t="shared" si="12"/>
        <v>0</v>
      </c>
      <c r="AB20" s="181">
        <f t="shared" si="13"/>
        <v>0</v>
      </c>
      <c r="AC20" s="14">
        <f ca="1">+V20/(1-'3- INDIRECTOS Y COSTOS  ADM'!$J$31)</f>
        <v>0</v>
      </c>
      <c r="AD20" s="109"/>
      <c r="AE20" s="19">
        <f t="shared" si="14"/>
        <v>0</v>
      </c>
      <c r="AF20" s="71">
        <f ca="1">+'4-COSTOS DE TRANS Y FIDUCIA'!O21</f>
        <v>0</v>
      </c>
      <c r="AG20" s="217">
        <f t="shared" ca="1" si="15"/>
        <v>0</v>
      </c>
      <c r="AH20" s="19">
        <f t="shared" ca="1" si="16"/>
        <v>0</v>
      </c>
      <c r="AI20" s="18">
        <f t="shared" ca="1" si="17"/>
        <v>0</v>
      </c>
      <c r="AJ20" s="19">
        <f t="shared" ca="1" si="18"/>
        <v>0</v>
      </c>
      <c r="AK20" s="20">
        <f t="shared" ca="1" si="19"/>
        <v>0</v>
      </c>
    </row>
    <row r="21" spans="2:38">
      <c r="B21" s="65">
        <f>+'1- DATOS DEL PROYECTO'!B64</f>
        <v>0</v>
      </c>
      <c r="C21" s="38">
        <f>+'1- DATOS DEL PROYECTO'!C64</f>
        <v>0</v>
      </c>
      <c r="D21" s="38">
        <f>+'1- DATOS DEL PROYECTO'!H64</f>
        <v>0</v>
      </c>
      <c r="E21" s="181">
        <f>+'1- DATOS DEL PROYECTO'!E64</f>
        <v>0</v>
      </c>
      <c r="F21" s="36">
        <f>+'1- DATOS DEL PROYECTO'!F64</f>
        <v>0</v>
      </c>
      <c r="G21" s="12">
        <f>+'1- DATOS DEL PROYECTO'!$L$38</f>
        <v>181481.48148148149</v>
      </c>
      <c r="H21" s="12">
        <f t="shared" si="21"/>
        <v>0</v>
      </c>
      <c r="I21" s="10">
        <f t="shared" si="1"/>
        <v>0</v>
      </c>
      <c r="J21" s="5">
        <f>+F21*'2- INFRAESTRUCTURA'!$G$37</f>
        <v>0</v>
      </c>
      <c r="K21" s="6">
        <f t="shared" si="2"/>
        <v>0</v>
      </c>
      <c r="L21" s="12">
        <f>IF(C21=0,0,VLOOKUP(C21,'1- DATOS DEL PROYECTO'!$B$19:$F$26,3))</f>
        <v>0</v>
      </c>
      <c r="M21" s="6">
        <f t="shared" si="3"/>
        <v>0</v>
      </c>
      <c r="N21" s="14">
        <f t="shared" si="4"/>
        <v>0</v>
      </c>
      <c r="O21" s="6">
        <f t="shared" si="5"/>
        <v>0</v>
      </c>
      <c r="P21" s="5">
        <f>'3- INDIRECTOS Y COSTOS  ADM'!$G$26/$O$24*N21</f>
        <v>0</v>
      </c>
      <c r="Q21" s="6">
        <f t="shared" si="6"/>
        <v>0</v>
      </c>
      <c r="R21" s="5">
        <f ca="1">'3- INDIRECTOS Y COSTOS  ADM'!$G$27/$O$24*N21</f>
        <v>0</v>
      </c>
      <c r="S21" s="6">
        <f t="shared" ca="1" si="7"/>
        <v>0</v>
      </c>
      <c r="T21" s="5">
        <f>+'5- COSTO FINANCIERO AFD'!N32</f>
        <v>0</v>
      </c>
      <c r="U21" s="6">
        <f t="shared" si="8"/>
        <v>0</v>
      </c>
      <c r="V21" s="14">
        <f t="shared" ca="1" si="9"/>
        <v>0</v>
      </c>
      <c r="W21" s="16">
        <f t="shared" ca="1" si="10"/>
        <v>0</v>
      </c>
      <c r="X21" s="3"/>
      <c r="Y21" s="65">
        <f t="shared" si="0"/>
        <v>0</v>
      </c>
      <c r="Z21" s="38">
        <f t="shared" si="11"/>
        <v>0</v>
      </c>
      <c r="AA21" s="38">
        <f t="shared" si="12"/>
        <v>0</v>
      </c>
      <c r="AB21" s="181">
        <f t="shared" si="13"/>
        <v>0</v>
      </c>
      <c r="AC21" s="44">
        <f ca="1">+V21/(1-'3- INDIRECTOS Y COSTOS  ADM'!$J$31)</f>
        <v>0</v>
      </c>
      <c r="AD21" s="109"/>
      <c r="AE21" s="19">
        <f t="shared" si="14"/>
        <v>0</v>
      </c>
      <c r="AF21" s="71">
        <f ca="1">+'4-COSTOS DE TRANS Y FIDUCIA'!O22</f>
        <v>0</v>
      </c>
      <c r="AG21" s="217">
        <f t="shared" ca="1" si="15"/>
        <v>0</v>
      </c>
      <c r="AH21" s="19">
        <f t="shared" ca="1" si="16"/>
        <v>0</v>
      </c>
      <c r="AI21" s="18">
        <f t="shared" ca="1" si="17"/>
        <v>0</v>
      </c>
      <c r="AJ21" s="19">
        <f t="shared" ca="1" si="18"/>
        <v>0</v>
      </c>
      <c r="AK21" s="20">
        <f t="shared" ca="1" si="19"/>
        <v>0</v>
      </c>
    </row>
    <row r="22" spans="2:38">
      <c r="B22" s="65">
        <f>+'1- DATOS DEL PROYECTO'!B65</f>
        <v>0</v>
      </c>
      <c r="C22" s="38">
        <f>+'1- DATOS DEL PROYECTO'!C65</f>
        <v>0</v>
      </c>
      <c r="D22" s="38">
        <f>+'1- DATOS DEL PROYECTO'!H65</f>
        <v>0</v>
      </c>
      <c r="E22" s="181">
        <f>+'1- DATOS DEL PROYECTO'!E65</f>
        <v>0</v>
      </c>
      <c r="F22" s="36">
        <f>+'1- DATOS DEL PROYECTO'!F65</f>
        <v>0</v>
      </c>
      <c r="G22" s="12">
        <f>+'1- DATOS DEL PROYECTO'!$L$38</f>
        <v>181481.48148148149</v>
      </c>
      <c r="H22" s="12">
        <f t="shared" si="21"/>
        <v>0</v>
      </c>
      <c r="I22" s="10">
        <f t="shared" si="1"/>
        <v>0</v>
      </c>
      <c r="J22" s="5">
        <f>+F22*'2- INFRAESTRUCTURA'!$G$37</f>
        <v>0</v>
      </c>
      <c r="K22" s="6">
        <f t="shared" si="2"/>
        <v>0</v>
      </c>
      <c r="L22" s="12">
        <f>IF(C22=0,0,VLOOKUP(C22,'1- DATOS DEL PROYECTO'!$B$19:$F$26,3))</f>
        <v>0</v>
      </c>
      <c r="M22" s="6">
        <f t="shared" si="3"/>
        <v>0</v>
      </c>
      <c r="N22" s="14">
        <f t="shared" si="4"/>
        <v>0</v>
      </c>
      <c r="O22" s="6">
        <f t="shared" si="5"/>
        <v>0</v>
      </c>
      <c r="P22" s="5">
        <f>'3- INDIRECTOS Y COSTOS  ADM'!$G$26/$O$24*N22</f>
        <v>0</v>
      </c>
      <c r="Q22" s="6">
        <f t="shared" si="6"/>
        <v>0</v>
      </c>
      <c r="R22" s="5">
        <f ca="1">'3- INDIRECTOS Y COSTOS  ADM'!$G$27/$O$24*N22</f>
        <v>0</v>
      </c>
      <c r="S22" s="6">
        <f t="shared" ca="1" si="7"/>
        <v>0</v>
      </c>
      <c r="T22" s="5">
        <f>+'5- COSTO FINANCIERO AFD'!N33</f>
        <v>0</v>
      </c>
      <c r="U22" s="6">
        <f t="shared" si="8"/>
        <v>0</v>
      </c>
      <c r="V22" s="14">
        <f t="shared" ca="1" si="9"/>
        <v>0</v>
      </c>
      <c r="W22" s="16">
        <f t="shared" ca="1" si="10"/>
        <v>0</v>
      </c>
      <c r="X22" s="3"/>
      <c r="Y22" s="65">
        <f t="shared" si="0"/>
        <v>0</v>
      </c>
      <c r="Z22" s="38">
        <f t="shared" si="11"/>
        <v>0</v>
      </c>
      <c r="AA22" s="38">
        <f t="shared" si="12"/>
        <v>0</v>
      </c>
      <c r="AB22" s="181">
        <f t="shared" si="13"/>
        <v>0</v>
      </c>
      <c r="AC22" s="14">
        <f ca="1">+V22/(1-'3- INDIRECTOS Y COSTOS  ADM'!$J$31)</f>
        <v>0</v>
      </c>
      <c r="AD22" s="109"/>
      <c r="AE22" s="19">
        <f t="shared" si="14"/>
        <v>0</v>
      </c>
      <c r="AF22" s="71">
        <f ca="1">+'4-COSTOS DE TRANS Y FIDUCIA'!O23</f>
        <v>0</v>
      </c>
      <c r="AG22" s="217">
        <f t="shared" ca="1" si="15"/>
        <v>0</v>
      </c>
      <c r="AH22" s="19">
        <f t="shared" ca="1" si="16"/>
        <v>0</v>
      </c>
      <c r="AI22" s="18">
        <f t="shared" ca="1" si="17"/>
        <v>0</v>
      </c>
      <c r="AJ22" s="19">
        <f t="shared" ca="1" si="18"/>
        <v>0</v>
      </c>
      <c r="AK22" s="20">
        <f t="shared" ca="1" si="19"/>
        <v>0</v>
      </c>
    </row>
    <row r="23" spans="2:38" ht="15.75" thickBot="1">
      <c r="B23" s="4"/>
      <c r="C23" s="39"/>
      <c r="D23" s="39"/>
      <c r="E23" s="56"/>
      <c r="F23" s="37"/>
      <c r="G23" s="13"/>
      <c r="H23" s="13"/>
      <c r="I23" s="11"/>
      <c r="J23" s="7"/>
      <c r="K23" s="9"/>
      <c r="L23" s="13"/>
      <c r="M23" s="8"/>
      <c r="N23" s="15"/>
      <c r="O23" s="8"/>
      <c r="P23" s="7"/>
      <c r="Q23" s="8"/>
      <c r="R23" s="7"/>
      <c r="S23" s="8"/>
      <c r="T23" s="7"/>
      <c r="U23" s="8"/>
      <c r="V23" s="15"/>
      <c r="W23" s="17"/>
      <c r="X23" s="3"/>
      <c r="Y23" s="66"/>
      <c r="Z23" s="39"/>
      <c r="AA23" s="39"/>
      <c r="AB23" s="56"/>
      <c r="AC23" s="15"/>
      <c r="AD23" s="110"/>
      <c r="AE23" s="141"/>
      <c r="AF23" s="71"/>
      <c r="AG23" s="219">
        <f t="shared" si="15"/>
        <v>0</v>
      </c>
      <c r="AH23" s="19"/>
      <c r="AI23" s="21"/>
      <c r="AJ23" s="22"/>
      <c r="AK23" s="33"/>
    </row>
    <row r="24" spans="2:38" ht="15.75" thickBot="1">
      <c r="B24" s="184" t="s">
        <v>24</v>
      </c>
      <c r="C24" s="185"/>
      <c r="D24" s="185"/>
      <c r="E24" s="186">
        <f>SUM(E7:E23)</f>
        <v>50</v>
      </c>
      <c r="F24" s="184"/>
      <c r="G24" s="185"/>
      <c r="H24" s="185"/>
      <c r="I24" s="187">
        <f>SUM(I7:I23)</f>
        <v>2450000000</v>
      </c>
      <c r="J24" s="184"/>
      <c r="K24" s="188">
        <f>SUM(K7:K23)</f>
        <v>932833333.33333361</v>
      </c>
      <c r="L24" s="189">
        <f>+M24/E24</f>
        <v>133920000</v>
      </c>
      <c r="M24" s="188">
        <f>SUM(M7:M23)</f>
        <v>6696000000</v>
      </c>
      <c r="N24" s="184"/>
      <c r="O24" s="188">
        <f>SUM(O7:O23)</f>
        <v>10078833333.333334</v>
      </c>
      <c r="P24" s="190"/>
      <c r="Q24" s="188">
        <f>SUM(Q7:Q23)</f>
        <v>660793293.5260154</v>
      </c>
      <c r="R24" s="190"/>
      <c r="S24" s="188">
        <f ca="1">SUM(S7:S23)</f>
        <v>364386950.28208417</v>
      </c>
      <c r="T24" s="190"/>
      <c r="U24" s="188">
        <f ca="1">SUM(U7:U23)</f>
        <v>941639169.68828976</v>
      </c>
      <c r="V24" s="191" t="s">
        <v>89</v>
      </c>
      <c r="W24" s="188">
        <f ca="1">SUM(W7:W23)</f>
        <v>12045652746.829721</v>
      </c>
      <c r="Y24" s="601" t="s">
        <v>89</v>
      </c>
      <c r="Z24" s="602"/>
      <c r="AA24" s="602"/>
      <c r="AB24" s="602"/>
      <c r="AC24" s="188">
        <f ca="1">SUMPRODUCT(AC7:AC23,E7:E23)</f>
        <v>13845577869.919222</v>
      </c>
      <c r="AD24" s="192"/>
      <c r="AE24" s="188">
        <f>SUM(AE7:AE23)</f>
        <v>13845576606.504032</v>
      </c>
      <c r="AF24" s="202">
        <f ca="1">SUMPRODUCT($AF$7:$AF$23,$E$7:$E$23)</f>
        <v>1455709167.0239303</v>
      </c>
      <c r="AG24" s="192"/>
      <c r="AH24" s="188">
        <f ca="1">SUM(AH7:AH23)</f>
        <v>15301285773.527962</v>
      </c>
      <c r="AI24" s="191" t="s">
        <v>91</v>
      </c>
      <c r="AJ24" s="188">
        <f ca="1">SUM(AJ7:AJ23)</f>
        <v>1799923859.6743071</v>
      </c>
      <c r="AK24" s="608">
        <f ca="1">+AJ24/AE24</f>
        <v>0.12999992061210244</v>
      </c>
      <c r="AL24" s="72"/>
    </row>
    <row r="25" spans="2:38" ht="15.75" thickBot="1">
      <c r="B25" s="191" t="s">
        <v>120</v>
      </c>
      <c r="C25" s="192"/>
      <c r="D25" s="192"/>
      <c r="E25" s="193">
        <f>SUMPRODUCT(D7:D23,E7:E23)</f>
        <v>2536</v>
      </c>
      <c r="F25" s="191" t="s">
        <v>88</v>
      </c>
      <c r="G25" s="185"/>
      <c r="H25" s="185"/>
      <c r="I25" s="194">
        <f ca="1">+I24/$W$24</f>
        <v>0.20339287969635453</v>
      </c>
      <c r="J25" s="195"/>
      <c r="K25" s="194">
        <f ca="1">+K24/$W$24</f>
        <v>7.7441493038129028E-2</v>
      </c>
      <c r="L25" s="195"/>
      <c r="M25" s="194">
        <f ca="1">+M24/$W$24</f>
        <v>0.55588519283542448</v>
      </c>
      <c r="N25" s="195"/>
      <c r="O25" s="194">
        <f ca="1">+O24/$W$24</f>
        <v>0.83671956556990801</v>
      </c>
      <c r="P25" s="184"/>
      <c r="Q25" s="194">
        <f ca="1">+Q24/$W$24</f>
        <v>5.4857408511957036E-2</v>
      </c>
      <c r="R25" s="184"/>
      <c r="S25" s="194">
        <f ca="1">+S24/$W$24</f>
        <v>3.025049434352876E-2</v>
      </c>
      <c r="T25" s="184"/>
      <c r="U25" s="194">
        <f ca="1">+U24/$W$24</f>
        <v>7.8172531574606324E-2</v>
      </c>
      <c r="V25" s="191" t="s">
        <v>90</v>
      </c>
      <c r="W25" s="188">
        <f ca="1">+W24/'1- DATOS DEL PROYECTO'!C8</f>
        <v>1616866.1405140567</v>
      </c>
      <c r="Y25" s="603" t="s">
        <v>92</v>
      </c>
      <c r="Z25" s="538"/>
      <c r="AA25" s="538"/>
      <c r="AB25" s="538"/>
      <c r="AC25" s="272" t="s">
        <v>223</v>
      </c>
      <c r="AD25" s="188">
        <f ca="1">+AE24-AC24</f>
        <v>-1263.415189743042</v>
      </c>
      <c r="AE25" s="188">
        <f>+$AE$24/$E$24</f>
        <v>276911532.13008064</v>
      </c>
      <c r="AF25" s="287">
        <f ca="1">+AF24/AH24</f>
        <v>9.5136394978151739E-2</v>
      </c>
      <c r="AG25" s="192"/>
      <c r="AH25" s="188">
        <f ca="1">+AH24/E24</f>
        <v>306025715.47055924</v>
      </c>
      <c r="AI25" s="191" t="s">
        <v>92</v>
      </c>
      <c r="AJ25" s="188">
        <f ca="1">+$AJ$24/$E$24</f>
        <v>35998477.193486139</v>
      </c>
      <c r="AK25" s="609"/>
      <c r="AL25" s="73"/>
    </row>
    <row r="26" spans="2:38" ht="15.75" thickBot="1">
      <c r="B26" s="191"/>
      <c r="C26" s="192"/>
      <c r="D26" s="192"/>
      <c r="E26" s="196"/>
      <c r="F26" s="191" t="s">
        <v>234</v>
      </c>
      <c r="G26" s="185"/>
      <c r="H26" s="185"/>
      <c r="I26" s="194">
        <f>+I24/$AE$24</f>
        <v>0.17695182148276148</v>
      </c>
      <c r="J26" s="195"/>
      <c r="K26" s="194">
        <f>+K24/$AE$24</f>
        <v>6.7374105091089542E-2</v>
      </c>
      <c r="L26" s="195"/>
      <c r="M26" s="194">
        <f>+M24/$AE$24</f>
        <v>0.48362016189737589</v>
      </c>
      <c r="N26" s="195"/>
      <c r="O26" s="194">
        <f>+O24/$AE$24</f>
        <v>0.72794608847122688</v>
      </c>
      <c r="P26" s="184"/>
      <c r="Q26" s="194">
        <f>+Q24/$AE$24</f>
        <v>4.7725949760416934E-2</v>
      </c>
      <c r="R26" s="184"/>
      <c r="S26" s="194">
        <f ca="1">+S24/$AE$24</f>
        <v>2.6317932480393158E-2</v>
      </c>
      <c r="T26" s="184"/>
      <c r="U26" s="194">
        <f ca="1">+U24/$AE$24</f>
        <v>6.8010108675860409E-2</v>
      </c>
      <c r="V26" s="191"/>
      <c r="W26" s="197">
        <f ca="1">+W24/$AE$24</f>
        <v>0.87000007938789725</v>
      </c>
    </row>
    <row r="27" spans="2:38" ht="15.75" thickBot="1">
      <c r="B27" s="191"/>
      <c r="C27" s="192"/>
      <c r="D27" s="192"/>
      <c r="E27" s="196"/>
      <c r="F27" s="191" t="s">
        <v>235</v>
      </c>
      <c r="G27" s="185"/>
      <c r="H27" s="185"/>
      <c r="I27" s="194">
        <f ca="1">+I24/$AH$24</f>
        <v>0.16011726310207411</v>
      </c>
      <c r="J27" s="195"/>
      <c r="K27" s="194">
        <f ca="1">+K24/$AH$24</f>
        <v>6.0964375617844145E-2</v>
      </c>
      <c r="L27" s="195"/>
      <c r="M27" s="194">
        <f ca="1">+M24/$AH$24</f>
        <v>0.43761028315570943</v>
      </c>
      <c r="N27" s="195"/>
      <c r="O27" s="194">
        <f ca="1">+O24/$AH$24</f>
        <v>0.65869192187562775</v>
      </c>
      <c r="P27" s="184"/>
      <c r="Q27" s="194">
        <f ca="1">+Q24/$AH$24</f>
        <v>4.318547495330248E-2</v>
      </c>
      <c r="R27" s="184"/>
      <c r="S27" s="194">
        <f ca="1">+S24/$AH$24</f>
        <v>2.3814139260930147E-2</v>
      </c>
      <c r="T27" s="184"/>
      <c r="U27" s="194">
        <f ca="1">+U24/$AH$24</f>
        <v>6.1539872114366727E-2</v>
      </c>
      <c r="V27" s="191"/>
      <c r="W27" s="197">
        <f ca="1">+W24/$AH$24</f>
        <v>0.78723140820422699</v>
      </c>
    </row>
    <row r="28" spans="2:38">
      <c r="V28" s="68"/>
      <c r="W28" s="68"/>
      <c r="X28" s="68"/>
      <c r="Y28" s="68"/>
      <c r="Z28" s="68"/>
      <c r="AA28" s="68"/>
      <c r="AB28" s="68"/>
    </row>
    <row r="29" spans="2:38">
      <c r="V29" s="68"/>
      <c r="W29" s="68"/>
      <c r="X29" s="68"/>
      <c r="Y29" s="68"/>
      <c r="Z29" s="68"/>
      <c r="AA29" s="68"/>
      <c r="AB29" s="68"/>
    </row>
    <row r="30" spans="2:38" ht="26.25" customHeight="1">
      <c r="B30" s="584" t="s">
        <v>251</v>
      </c>
      <c r="C30" s="596"/>
      <c r="D30" s="596"/>
      <c r="E30" s="585"/>
      <c r="F30" s="604" t="s">
        <v>272</v>
      </c>
      <c r="G30" s="605"/>
      <c r="H30" s="605"/>
      <c r="I30" s="605"/>
      <c r="J30" s="605"/>
      <c r="K30" s="605"/>
      <c r="L30" s="605"/>
      <c r="M30" s="605"/>
      <c r="O30" s="606" t="s">
        <v>286</v>
      </c>
      <c r="P30" s="607"/>
      <c r="Q30" s="607"/>
      <c r="R30" s="607"/>
      <c r="S30" s="607"/>
      <c r="T30" s="607"/>
      <c r="U30" s="607"/>
      <c r="V30" s="607"/>
      <c r="W30" s="607"/>
      <c r="X30" s="607"/>
    </row>
    <row r="31" spans="2:38" s="315" customFormat="1" ht="51.75" customHeight="1" thickBot="1">
      <c r="B31" s="201" t="s">
        <v>15</v>
      </c>
      <c r="C31" s="201" t="s">
        <v>195</v>
      </c>
      <c r="D31" s="201" t="s">
        <v>83</v>
      </c>
      <c r="E31" s="201" t="s">
        <v>18</v>
      </c>
      <c r="F31" s="200" t="s">
        <v>0</v>
      </c>
      <c r="G31" s="200" t="s">
        <v>265</v>
      </c>
      <c r="H31" s="200" t="s">
        <v>266</v>
      </c>
      <c r="I31" s="200" t="s">
        <v>270</v>
      </c>
      <c r="J31" s="200" t="s">
        <v>273</v>
      </c>
      <c r="K31" s="200" t="s">
        <v>274</v>
      </c>
      <c r="L31" s="200" t="s">
        <v>267</v>
      </c>
      <c r="M31" s="200" t="s">
        <v>317</v>
      </c>
      <c r="O31" s="200" t="s">
        <v>271</v>
      </c>
      <c r="P31" s="200" t="s">
        <v>268</v>
      </c>
      <c r="Q31" s="200" t="s">
        <v>275</v>
      </c>
      <c r="R31" s="200" t="s">
        <v>267</v>
      </c>
      <c r="S31" s="200" t="s">
        <v>287</v>
      </c>
      <c r="T31" s="200" t="s">
        <v>230</v>
      </c>
      <c r="U31" s="200" t="s">
        <v>316</v>
      </c>
      <c r="V31" s="200" t="s">
        <v>269</v>
      </c>
      <c r="W31" s="200" t="s">
        <v>317</v>
      </c>
      <c r="X31" s="200" t="s">
        <v>288</v>
      </c>
    </row>
    <row r="32" spans="2:38">
      <c r="B32" s="65" t="str">
        <f>+B7</f>
        <v>Vivienda Modelo 1</v>
      </c>
      <c r="C32" s="38" t="str">
        <f>+C7</f>
        <v>T1</v>
      </c>
      <c r="D32" s="38">
        <f>+D7</f>
        <v>35</v>
      </c>
      <c r="E32" s="181">
        <f>+E7</f>
        <v>6</v>
      </c>
      <c r="F32" s="64">
        <f>+H7</f>
        <v>32666666.666666668</v>
      </c>
      <c r="G32" s="316">
        <f t="shared" ref="G32:G47" si="22">+J7</f>
        <v>12437777.777777784</v>
      </c>
      <c r="H32" s="316">
        <f t="shared" ref="H32:H47" si="23">+L7</f>
        <v>98500000</v>
      </c>
      <c r="I32" s="316">
        <f t="shared" ref="I32:I47" si="24">+P7</f>
        <v>9415063.2986044828</v>
      </c>
      <c r="J32" s="316">
        <f t="shared" ref="J32:J47" ca="1" si="25">+AI7</f>
        <v>25708899.308669239</v>
      </c>
      <c r="K32" s="317">
        <f ca="1">SUM(F32:J32)</f>
        <v>178728407.05171818</v>
      </c>
      <c r="L32" s="318">
        <f t="shared" ref="L32:L47" ca="1" si="26">IF(K32=0,0,K32/AD7)</f>
        <v>0.90376018845644368</v>
      </c>
      <c r="M32" s="319">
        <f t="shared" ref="M32:M47" ca="1" si="27">IF(K32=0,0,K32/AG7)</f>
        <v>0.79468315244087817</v>
      </c>
      <c r="O32" s="64">
        <f t="shared" ref="O32:O47" ca="1" si="28">+R7</f>
        <v>5191829.6322058542</v>
      </c>
      <c r="P32" s="316">
        <f t="shared" ref="P32:P47" ca="1" si="29">+T7</f>
        <v>13840639.856757881</v>
      </c>
      <c r="Q32" s="316">
        <f ca="1">+O32+P32</f>
        <v>19032469.488963734</v>
      </c>
      <c r="R32" s="318">
        <f t="shared" ref="R32:R47" ca="1" si="30">IF(Q32=0,0,Q32/AD7)</f>
        <v>9.623981154355632E-2</v>
      </c>
      <c r="S32" s="336">
        <f ca="1">+L32+R32</f>
        <v>1</v>
      </c>
      <c r="T32" s="64">
        <f t="shared" ref="T32:T47" ca="1" si="31">+AF7</f>
        <v>27144365.885500003</v>
      </c>
      <c r="U32" s="319">
        <f t="shared" ref="U32:U47" ca="1" si="32">IF(T32=0,0,T32/AG7)</f>
        <v>0.12069245515434923</v>
      </c>
      <c r="V32" s="335">
        <f t="shared" ref="V32:V47" ca="1" si="33">+Q32+T32</f>
        <v>46176835.374463737</v>
      </c>
      <c r="W32" s="318">
        <f t="shared" ref="W32:W47" ca="1" si="34">IF(V32=0,0,V32/AG7)</f>
        <v>0.20531684755912186</v>
      </c>
      <c r="X32" s="336">
        <f t="shared" ref="X32:X47" ca="1" si="35">+M32+W32</f>
        <v>1</v>
      </c>
    </row>
    <row r="33" spans="2:24" outlineLevel="1">
      <c r="B33" s="65" t="str">
        <f t="shared" ref="B33:E33" si="36">+B8</f>
        <v>Vivienda Modelo 2</v>
      </c>
      <c r="C33" s="38" t="str">
        <f t="shared" si="36"/>
        <v>T2</v>
      </c>
      <c r="D33" s="38">
        <f t="shared" si="36"/>
        <v>50</v>
      </c>
      <c r="E33" s="181">
        <f t="shared" si="36"/>
        <v>7</v>
      </c>
      <c r="F33" s="65">
        <f t="shared" ref="F33:F47" si="37">+H8</f>
        <v>32666666.666666668</v>
      </c>
      <c r="G33" s="3">
        <f t="shared" si="22"/>
        <v>12437777.777777784</v>
      </c>
      <c r="H33" s="3">
        <f t="shared" si="23"/>
        <v>135000000</v>
      </c>
      <c r="I33" s="3">
        <f t="shared" si="24"/>
        <v>11808093.76314564</v>
      </c>
      <c r="J33" s="3">
        <f t="shared" ca="1" si="25"/>
        <v>32197242.871313304</v>
      </c>
      <c r="K33" s="167">
        <f t="shared" ref="K33:K47" ca="1" si="38">SUM(F33:J33)</f>
        <v>224109781.07890341</v>
      </c>
      <c r="L33" s="308">
        <f t="shared" ca="1" si="26"/>
        <v>0.90486800416670599</v>
      </c>
      <c r="M33" s="320">
        <f t="shared" ca="1" si="27"/>
        <v>0.80889564895308952</v>
      </c>
      <c r="O33" s="65">
        <f t="shared" ca="1" si="28"/>
        <v>6511439.079591902</v>
      </c>
      <c r="P33" s="3">
        <f t="shared" ca="1" si="29"/>
        <v>17050020.339489136</v>
      </c>
      <c r="Q33" s="3">
        <f t="shared" ref="Q33:Q47" ca="1" si="39">+O33+P33</f>
        <v>23561459.41908104</v>
      </c>
      <c r="R33" s="308">
        <f t="shared" ca="1" si="30"/>
        <v>9.5131995833294125E-2</v>
      </c>
      <c r="S33" s="337">
        <f t="shared" ref="S33:S47" ca="1" si="40">+L33+R33</f>
        <v>1</v>
      </c>
      <c r="T33" s="65">
        <f t="shared" ca="1" si="31"/>
        <v>29385239.369297259</v>
      </c>
      <c r="U33" s="320">
        <f t="shared" ca="1" si="32"/>
        <v>0.10606227070875103</v>
      </c>
      <c r="V33" s="175">
        <f t="shared" ca="1" si="33"/>
        <v>52946698.788378298</v>
      </c>
      <c r="W33" s="308">
        <f t="shared" ca="1" si="34"/>
        <v>0.19110435104691054</v>
      </c>
      <c r="X33" s="337">
        <f t="shared" ca="1" si="35"/>
        <v>1</v>
      </c>
    </row>
    <row r="34" spans="2:24" outlineLevel="1">
      <c r="B34" s="65" t="str">
        <f t="shared" ref="B34:E34" si="41">+B9</f>
        <v>Vivienda Modelo 3</v>
      </c>
      <c r="C34" s="38" t="str">
        <f t="shared" si="41"/>
        <v>T3</v>
      </c>
      <c r="D34" s="38">
        <f t="shared" si="41"/>
        <v>55</v>
      </c>
      <c r="E34" s="181">
        <f t="shared" si="41"/>
        <v>6</v>
      </c>
      <c r="F34" s="65">
        <f t="shared" si="37"/>
        <v>32666666.666666668</v>
      </c>
      <c r="G34" s="3">
        <f t="shared" si="22"/>
        <v>12437777.777777784</v>
      </c>
      <c r="H34" s="3">
        <f t="shared" si="23"/>
        <v>145000000</v>
      </c>
      <c r="I34" s="3">
        <f t="shared" si="24"/>
        <v>12463718.547951438</v>
      </c>
      <c r="J34" s="3">
        <f t="shared" ca="1" si="25"/>
        <v>33966929.227141082</v>
      </c>
      <c r="K34" s="167">
        <f t="shared" ca="1" si="38"/>
        <v>236535092.21953696</v>
      </c>
      <c r="L34" s="308">
        <f t="shared" ca="1" si="26"/>
        <v>0.90527890471976158</v>
      </c>
      <c r="M34" s="320">
        <f t="shared" ca="1" si="27"/>
        <v>0.81428820302615168</v>
      </c>
      <c r="O34" s="65">
        <f t="shared" ca="1" si="28"/>
        <v>6872975.914492189</v>
      </c>
      <c r="P34" s="3">
        <f t="shared" ca="1" si="29"/>
        <v>17876151.553779487</v>
      </c>
      <c r="Q34" s="3">
        <f t="shared" ca="1" si="39"/>
        <v>24749127.468271676</v>
      </c>
      <c r="R34" s="308">
        <f t="shared" ca="1" si="30"/>
        <v>9.4721095280238449E-2</v>
      </c>
      <c r="S34" s="337">
        <f t="shared" ca="1" si="40"/>
        <v>1</v>
      </c>
      <c r="T34" s="65">
        <f t="shared" ca="1" si="31"/>
        <v>29196584.701224647</v>
      </c>
      <c r="U34" s="320">
        <f t="shared" ca="1" si="32"/>
        <v>0.10051123606130763</v>
      </c>
      <c r="V34" s="175">
        <f t="shared" ca="1" si="33"/>
        <v>53945712.169496328</v>
      </c>
      <c r="W34" s="308">
        <f t="shared" ca="1" si="34"/>
        <v>0.18571179697384843</v>
      </c>
      <c r="X34" s="337">
        <f t="shared" ca="1" si="35"/>
        <v>1</v>
      </c>
    </row>
    <row r="35" spans="2:24" outlineLevel="1">
      <c r="B35" s="65" t="str">
        <f t="shared" ref="B35:E35" si="42">+B10</f>
        <v>Vivienda Modelo 4</v>
      </c>
      <c r="C35" s="38" t="str">
        <f t="shared" si="42"/>
        <v>T4</v>
      </c>
      <c r="D35" s="38">
        <f t="shared" si="42"/>
        <v>63</v>
      </c>
      <c r="E35" s="181">
        <f t="shared" si="42"/>
        <v>6</v>
      </c>
      <c r="F35" s="65">
        <f t="shared" si="37"/>
        <v>32666666.666666668</v>
      </c>
      <c r="G35" s="3">
        <f t="shared" si="22"/>
        <v>12437777.777777784</v>
      </c>
      <c r="H35" s="3">
        <f t="shared" si="23"/>
        <v>157000000</v>
      </c>
      <c r="I35" s="3">
        <f t="shared" si="24"/>
        <v>13250468.289718391</v>
      </c>
      <c r="J35" s="3">
        <f t="shared" ca="1" si="25"/>
        <v>36099584.601341784</v>
      </c>
      <c r="K35" s="167">
        <f t="shared" ca="1" si="38"/>
        <v>251454497.33550462</v>
      </c>
      <c r="L35" s="308">
        <f t="shared" ca="1" si="26"/>
        <v>0.90552471386614963</v>
      </c>
      <c r="M35" s="320">
        <f t="shared" ca="1" si="27"/>
        <v>0.81754627448916328</v>
      </c>
      <c r="O35" s="65">
        <f t="shared" ca="1" si="28"/>
        <v>7306820.1163725331</v>
      </c>
      <c r="P35" s="3">
        <f t="shared" ca="1" si="29"/>
        <v>18927953.183174152</v>
      </c>
      <c r="Q35" s="3">
        <f t="shared" ca="1" si="39"/>
        <v>26234773.299546685</v>
      </c>
      <c r="R35" s="308">
        <f t="shared" ca="1" si="30"/>
        <v>9.4475286133850367E-2</v>
      </c>
      <c r="S35" s="337">
        <f t="shared" ca="1" si="40"/>
        <v>1</v>
      </c>
      <c r="T35" s="65">
        <f t="shared" ca="1" si="31"/>
        <v>29882918.465343986</v>
      </c>
      <c r="U35" s="320">
        <f t="shared" ca="1" si="32"/>
        <v>9.7157413850541066E-2</v>
      </c>
      <c r="V35" s="175">
        <f t="shared" ca="1" si="33"/>
        <v>56117691.764890671</v>
      </c>
      <c r="W35" s="308">
        <f t="shared" ca="1" si="34"/>
        <v>0.18245372551083663</v>
      </c>
      <c r="X35" s="337">
        <f t="shared" ca="1" si="35"/>
        <v>0.99999999999999989</v>
      </c>
    </row>
    <row r="36" spans="2:24" outlineLevel="1">
      <c r="B36" s="65" t="str">
        <f t="shared" ref="B36:E36" si="43">+B11</f>
        <v>Vivienda Modelo 5</v>
      </c>
      <c r="C36" s="38" t="str">
        <f t="shared" si="43"/>
        <v>T1</v>
      </c>
      <c r="D36" s="38">
        <f t="shared" si="43"/>
        <v>35</v>
      </c>
      <c r="E36" s="181">
        <f t="shared" si="43"/>
        <v>6</v>
      </c>
      <c r="F36" s="65">
        <f t="shared" si="37"/>
        <v>65333333.333333336</v>
      </c>
      <c r="G36" s="3">
        <f t="shared" si="22"/>
        <v>24875555.555555567</v>
      </c>
      <c r="H36" s="3">
        <f t="shared" si="23"/>
        <v>98500000</v>
      </c>
      <c r="I36" s="3">
        <f t="shared" si="24"/>
        <v>12372222.466871873</v>
      </c>
      <c r="J36" s="3">
        <f t="shared" ca="1" si="25"/>
        <v>33695049.690565765</v>
      </c>
      <c r="K36" s="167">
        <f t="shared" ca="1" si="38"/>
        <v>234776161.04632652</v>
      </c>
      <c r="L36" s="308">
        <f t="shared" ca="1" si="26"/>
        <v>0.90579719124526537</v>
      </c>
      <c r="M36" s="320">
        <f t="shared" ca="1" si="27"/>
        <v>0.82118633383809658</v>
      </c>
      <c r="O36" s="65">
        <f t="shared" ca="1" si="28"/>
        <v>6822521.4406438824</v>
      </c>
      <c r="P36" s="3">
        <f t="shared" ca="1" si="29"/>
        <v>17594173.613149121</v>
      </c>
      <c r="Q36" s="3">
        <f t="shared" ca="1" si="39"/>
        <v>24416695.053793006</v>
      </c>
      <c r="R36" s="308">
        <f t="shared" ca="1" si="30"/>
        <v>9.4202808754734607E-2</v>
      </c>
      <c r="S36" s="337">
        <f t="shared" ca="1" si="40"/>
        <v>1</v>
      </c>
      <c r="T36" s="65">
        <f t="shared" ca="1" si="31"/>
        <v>26705911.782462556</v>
      </c>
      <c r="U36" s="320">
        <f t="shared" ca="1" si="32"/>
        <v>9.3410377317297885E-2</v>
      </c>
      <c r="V36" s="175">
        <f t="shared" ca="1" si="33"/>
        <v>51122606.836255565</v>
      </c>
      <c r="W36" s="308">
        <f t="shared" ca="1" si="34"/>
        <v>0.1788136661619035</v>
      </c>
      <c r="X36" s="337">
        <f t="shared" ca="1" si="35"/>
        <v>1</v>
      </c>
    </row>
    <row r="37" spans="2:24" outlineLevel="1">
      <c r="B37" s="65" t="str">
        <f t="shared" ref="B37:E37" si="44">+B12</f>
        <v>Vivienda Modelo 6</v>
      </c>
      <c r="C37" s="38" t="str">
        <f t="shared" si="44"/>
        <v>T2</v>
      </c>
      <c r="D37" s="38">
        <f t="shared" si="44"/>
        <v>50</v>
      </c>
      <c r="E37" s="181">
        <f t="shared" si="44"/>
        <v>7</v>
      </c>
      <c r="F37" s="65">
        <f t="shared" si="37"/>
        <v>65333333.333333336</v>
      </c>
      <c r="G37" s="3">
        <f t="shared" si="22"/>
        <v>24875555.555555567</v>
      </c>
      <c r="H37" s="3">
        <f t="shared" si="23"/>
        <v>135000000</v>
      </c>
      <c r="I37" s="3">
        <f t="shared" si="24"/>
        <v>14765252.931413028</v>
      </c>
      <c r="J37" s="3">
        <f t="shared" ca="1" si="25"/>
        <v>40187739.677295387</v>
      </c>
      <c r="K37" s="167">
        <f t="shared" ca="1" si="38"/>
        <v>280161881.49759734</v>
      </c>
      <c r="L37" s="308">
        <f t="shared" ca="1" si="26"/>
        <v>0.90627194865429028</v>
      </c>
      <c r="M37" s="320">
        <f t="shared" ca="1" si="27"/>
        <v>0.8276013825047962</v>
      </c>
      <c r="O37" s="65">
        <f t="shared" ca="1" si="28"/>
        <v>8142130.8880299302</v>
      </c>
      <c r="P37" s="3">
        <f t="shared" ca="1" si="29"/>
        <v>20832645.671157505</v>
      </c>
      <c r="Q37" s="3">
        <f t="shared" ca="1" si="39"/>
        <v>28974776.559187435</v>
      </c>
      <c r="R37" s="308">
        <f t="shared" ca="1" si="30"/>
        <v>9.3728051345709731E-2</v>
      </c>
      <c r="S37" s="337">
        <f t="shared" ca="1" si="40"/>
        <v>1</v>
      </c>
      <c r="T37" s="65">
        <f t="shared" ca="1" si="31"/>
        <v>29386074.529363062</v>
      </c>
      <c r="U37" s="320">
        <f t="shared" ca="1" si="32"/>
        <v>8.680679818713459E-2</v>
      </c>
      <c r="V37" s="175">
        <f t="shared" ca="1" si="33"/>
        <v>58360851.088550493</v>
      </c>
      <c r="W37" s="308">
        <f t="shared" ca="1" si="34"/>
        <v>0.17239861749520391</v>
      </c>
      <c r="X37" s="337">
        <f t="shared" ca="1" si="35"/>
        <v>1</v>
      </c>
    </row>
    <row r="38" spans="2:24" outlineLevel="1">
      <c r="B38" s="65" t="str">
        <f t="shared" ref="B38:E38" si="45">+B13</f>
        <v>Vivienda Modelo 7</v>
      </c>
      <c r="C38" s="38" t="str">
        <f t="shared" si="45"/>
        <v>T3</v>
      </c>
      <c r="D38" s="38">
        <f t="shared" si="45"/>
        <v>55</v>
      </c>
      <c r="E38" s="181">
        <f t="shared" si="45"/>
        <v>6</v>
      </c>
      <c r="F38" s="65">
        <f t="shared" si="37"/>
        <v>65333333.333333336</v>
      </c>
      <c r="G38" s="3">
        <f t="shared" si="22"/>
        <v>24875555.555555567</v>
      </c>
      <c r="H38" s="3">
        <f t="shared" si="23"/>
        <v>145000000</v>
      </c>
      <c r="I38" s="3">
        <f t="shared" si="24"/>
        <v>15420877.716218825</v>
      </c>
      <c r="J38" s="3">
        <f t="shared" ca="1" si="25"/>
        <v>41966558.882513881</v>
      </c>
      <c r="K38" s="167">
        <f t="shared" ca="1" si="38"/>
        <v>292596325.48762161</v>
      </c>
      <c r="L38" s="308">
        <f t="shared" ca="1" si="26"/>
        <v>0.90637638258848718</v>
      </c>
      <c r="M38" s="320">
        <f t="shared" ca="1" si="27"/>
        <v>0.82902508150037602</v>
      </c>
      <c r="O38" s="65">
        <f t="shared" ca="1" si="28"/>
        <v>8503667.7229302172</v>
      </c>
      <c r="P38" s="3">
        <f t="shared" ca="1" si="29"/>
        <v>21719898.291923624</v>
      </c>
      <c r="Q38" s="3">
        <f t="shared" ca="1" si="39"/>
        <v>30223566.014853843</v>
      </c>
      <c r="R38" s="308">
        <f t="shared" ca="1" si="30"/>
        <v>9.362361741151283E-2</v>
      </c>
      <c r="S38" s="337">
        <f t="shared" ca="1" si="40"/>
        <v>1</v>
      </c>
      <c r="T38" s="65">
        <f t="shared" ca="1" si="31"/>
        <v>30120365.694663282</v>
      </c>
      <c r="U38" s="320">
        <f t="shared" ca="1" si="32"/>
        <v>8.5341258415412832E-2</v>
      </c>
      <c r="V38" s="175">
        <f t="shared" ca="1" si="33"/>
        <v>60343931.709517121</v>
      </c>
      <c r="W38" s="308">
        <f t="shared" ca="1" si="34"/>
        <v>0.17097491849962398</v>
      </c>
      <c r="X38" s="337">
        <f t="shared" ca="1" si="35"/>
        <v>1</v>
      </c>
    </row>
    <row r="39" spans="2:24" outlineLevel="1">
      <c r="B39" s="65" t="str">
        <f t="shared" ref="B39:E39" si="46">+B14</f>
        <v>Vivienda Modelo 8</v>
      </c>
      <c r="C39" s="38" t="str">
        <f t="shared" si="46"/>
        <v>T4</v>
      </c>
      <c r="D39" s="38">
        <f t="shared" si="46"/>
        <v>63</v>
      </c>
      <c r="E39" s="181">
        <f t="shared" si="46"/>
        <v>6</v>
      </c>
      <c r="F39" s="65">
        <f t="shared" si="37"/>
        <v>65333333.333333336</v>
      </c>
      <c r="G39" s="3">
        <f t="shared" si="22"/>
        <v>24875555.555555567</v>
      </c>
      <c r="H39" s="3">
        <f t="shared" si="23"/>
        <v>157000000</v>
      </c>
      <c r="I39" s="3">
        <f t="shared" si="24"/>
        <v>16207627.457985781</v>
      </c>
      <c r="J39" s="3">
        <f t="shared" ca="1" si="25"/>
        <v>44101141.928775966</v>
      </c>
      <c r="K39" s="167">
        <f t="shared" ca="1" si="38"/>
        <v>307517658.27565062</v>
      </c>
      <c r="L39" s="308">
        <f t="shared" ca="1" si="26"/>
        <v>0.90649058272693028</v>
      </c>
      <c r="M39" s="320">
        <f t="shared" ca="1" si="27"/>
        <v>0.83058715842146735</v>
      </c>
      <c r="O39" s="65">
        <f t="shared" ca="1" si="28"/>
        <v>8937511.9248105604</v>
      </c>
      <c r="P39" s="3">
        <f t="shared" ca="1" si="29"/>
        <v>22784601.436842956</v>
      </c>
      <c r="Q39" s="3">
        <f t="shared" ca="1" si="39"/>
        <v>31722113.361653514</v>
      </c>
      <c r="R39" s="308">
        <f t="shared" ca="1" si="30"/>
        <v>9.3509417273069592E-2</v>
      </c>
      <c r="S39" s="337">
        <f t="shared" ca="1" si="40"/>
        <v>0.99999999999999989</v>
      </c>
      <c r="T39" s="65">
        <f t="shared" ca="1" si="31"/>
        <v>31001515.093023553</v>
      </c>
      <c r="U39" s="320">
        <f t="shared" ca="1" si="32"/>
        <v>8.3733273959811227E-2</v>
      </c>
      <c r="V39" s="175">
        <f t="shared" ca="1" si="33"/>
        <v>62723628.454677068</v>
      </c>
      <c r="W39" s="308">
        <f t="shared" ca="1" si="34"/>
        <v>0.16941284157853259</v>
      </c>
      <c r="X39" s="337">
        <f t="shared" ca="1" si="35"/>
        <v>1</v>
      </c>
    </row>
    <row r="40" spans="2:24" outlineLevel="1">
      <c r="B40" s="65">
        <f t="shared" ref="B40:E40" si="47">+B15</f>
        <v>0</v>
      </c>
      <c r="C40" s="38">
        <f t="shared" si="47"/>
        <v>0</v>
      </c>
      <c r="D40" s="38">
        <f t="shared" si="47"/>
        <v>0</v>
      </c>
      <c r="E40" s="181">
        <f t="shared" si="47"/>
        <v>0</v>
      </c>
      <c r="F40" s="65">
        <f t="shared" si="37"/>
        <v>0</v>
      </c>
      <c r="G40" s="3">
        <f t="shared" si="22"/>
        <v>0</v>
      </c>
      <c r="H40" s="3">
        <f t="shared" si="23"/>
        <v>0</v>
      </c>
      <c r="I40" s="3">
        <f t="shared" si="24"/>
        <v>0</v>
      </c>
      <c r="J40" s="3">
        <f t="shared" ca="1" si="25"/>
        <v>0</v>
      </c>
      <c r="K40" s="167">
        <f t="shared" ca="1" si="38"/>
        <v>0</v>
      </c>
      <c r="L40" s="308">
        <f t="shared" ca="1" si="26"/>
        <v>0</v>
      </c>
      <c r="M40" s="320">
        <f t="shared" ca="1" si="27"/>
        <v>0</v>
      </c>
      <c r="O40" s="65">
        <f t="shared" ca="1" si="28"/>
        <v>0</v>
      </c>
      <c r="P40" s="3">
        <f t="shared" ca="1" si="29"/>
        <v>0</v>
      </c>
      <c r="Q40" s="3">
        <f t="shared" ca="1" si="39"/>
        <v>0</v>
      </c>
      <c r="R40" s="308">
        <f t="shared" ca="1" si="30"/>
        <v>0</v>
      </c>
      <c r="S40" s="337">
        <f t="shared" ca="1" si="40"/>
        <v>0</v>
      </c>
      <c r="T40" s="65">
        <f t="shared" ca="1" si="31"/>
        <v>0</v>
      </c>
      <c r="U40" s="320">
        <f t="shared" ca="1" si="32"/>
        <v>0</v>
      </c>
      <c r="V40" s="175">
        <f t="shared" ca="1" si="33"/>
        <v>0</v>
      </c>
      <c r="W40" s="308">
        <f t="shared" ca="1" si="34"/>
        <v>0</v>
      </c>
      <c r="X40" s="337">
        <f t="shared" ca="1" si="35"/>
        <v>0</v>
      </c>
    </row>
    <row r="41" spans="2:24" outlineLevel="1">
      <c r="B41" s="65">
        <f t="shared" ref="B41:E41" si="48">+B16</f>
        <v>0</v>
      </c>
      <c r="C41" s="38">
        <f t="shared" si="48"/>
        <v>0</v>
      </c>
      <c r="D41" s="38">
        <f t="shared" si="48"/>
        <v>0</v>
      </c>
      <c r="E41" s="181">
        <f t="shared" si="48"/>
        <v>0</v>
      </c>
      <c r="F41" s="65">
        <f t="shared" si="37"/>
        <v>0</v>
      </c>
      <c r="G41" s="3">
        <f t="shared" si="22"/>
        <v>0</v>
      </c>
      <c r="H41" s="3">
        <f t="shared" si="23"/>
        <v>0</v>
      </c>
      <c r="I41" s="3">
        <f t="shared" si="24"/>
        <v>0</v>
      </c>
      <c r="J41" s="3">
        <f t="shared" ca="1" si="25"/>
        <v>0</v>
      </c>
      <c r="K41" s="167">
        <f t="shared" ca="1" si="38"/>
        <v>0</v>
      </c>
      <c r="L41" s="308">
        <f t="shared" ca="1" si="26"/>
        <v>0</v>
      </c>
      <c r="M41" s="320">
        <f t="shared" ca="1" si="27"/>
        <v>0</v>
      </c>
      <c r="O41" s="65">
        <f t="shared" ca="1" si="28"/>
        <v>0</v>
      </c>
      <c r="P41" s="3">
        <f t="shared" ca="1" si="29"/>
        <v>0</v>
      </c>
      <c r="Q41" s="3">
        <f t="shared" ca="1" si="39"/>
        <v>0</v>
      </c>
      <c r="R41" s="308">
        <f t="shared" ca="1" si="30"/>
        <v>0</v>
      </c>
      <c r="S41" s="337">
        <f t="shared" ca="1" si="40"/>
        <v>0</v>
      </c>
      <c r="T41" s="65">
        <f t="shared" ca="1" si="31"/>
        <v>0</v>
      </c>
      <c r="U41" s="320">
        <f t="shared" ca="1" si="32"/>
        <v>0</v>
      </c>
      <c r="V41" s="175">
        <f t="shared" ca="1" si="33"/>
        <v>0</v>
      </c>
      <c r="W41" s="308">
        <f t="shared" ca="1" si="34"/>
        <v>0</v>
      </c>
      <c r="X41" s="337">
        <f t="shared" ca="1" si="35"/>
        <v>0</v>
      </c>
    </row>
    <row r="42" spans="2:24" outlineLevel="1">
      <c r="B42" s="65">
        <f t="shared" ref="B42:E42" si="49">+B17</f>
        <v>0</v>
      </c>
      <c r="C42" s="38">
        <f t="shared" si="49"/>
        <v>0</v>
      </c>
      <c r="D42" s="38">
        <f t="shared" si="49"/>
        <v>0</v>
      </c>
      <c r="E42" s="181">
        <f t="shared" si="49"/>
        <v>0</v>
      </c>
      <c r="F42" s="65">
        <f t="shared" si="37"/>
        <v>0</v>
      </c>
      <c r="G42" s="3">
        <f t="shared" si="22"/>
        <v>0</v>
      </c>
      <c r="H42" s="3">
        <f t="shared" si="23"/>
        <v>0</v>
      </c>
      <c r="I42" s="3">
        <f t="shared" si="24"/>
        <v>0</v>
      </c>
      <c r="J42" s="3">
        <f t="shared" ca="1" si="25"/>
        <v>0</v>
      </c>
      <c r="K42" s="167">
        <f t="shared" ca="1" si="38"/>
        <v>0</v>
      </c>
      <c r="L42" s="308">
        <f t="shared" ca="1" si="26"/>
        <v>0</v>
      </c>
      <c r="M42" s="320">
        <f t="shared" ca="1" si="27"/>
        <v>0</v>
      </c>
      <c r="O42" s="65">
        <f t="shared" ca="1" si="28"/>
        <v>0</v>
      </c>
      <c r="P42" s="3">
        <f t="shared" ca="1" si="29"/>
        <v>0</v>
      </c>
      <c r="Q42" s="3">
        <f t="shared" ca="1" si="39"/>
        <v>0</v>
      </c>
      <c r="R42" s="308">
        <f t="shared" ca="1" si="30"/>
        <v>0</v>
      </c>
      <c r="S42" s="337">
        <f t="shared" ca="1" si="40"/>
        <v>0</v>
      </c>
      <c r="T42" s="65">
        <f t="shared" ca="1" si="31"/>
        <v>0</v>
      </c>
      <c r="U42" s="320">
        <f t="shared" ca="1" si="32"/>
        <v>0</v>
      </c>
      <c r="V42" s="175">
        <f t="shared" ca="1" si="33"/>
        <v>0</v>
      </c>
      <c r="W42" s="308">
        <f t="shared" ca="1" si="34"/>
        <v>0</v>
      </c>
      <c r="X42" s="337">
        <f t="shared" ca="1" si="35"/>
        <v>0</v>
      </c>
    </row>
    <row r="43" spans="2:24" outlineLevel="1">
      <c r="B43" s="65">
        <f t="shared" ref="B43:E43" si="50">+B18</f>
        <v>0</v>
      </c>
      <c r="C43" s="38">
        <f t="shared" si="50"/>
        <v>0</v>
      </c>
      <c r="D43" s="38">
        <f t="shared" si="50"/>
        <v>0</v>
      </c>
      <c r="E43" s="181">
        <f t="shared" si="50"/>
        <v>0</v>
      </c>
      <c r="F43" s="65">
        <f t="shared" si="37"/>
        <v>0</v>
      </c>
      <c r="G43" s="3">
        <f t="shared" si="22"/>
        <v>0</v>
      </c>
      <c r="H43" s="3">
        <f t="shared" si="23"/>
        <v>0</v>
      </c>
      <c r="I43" s="3">
        <f t="shared" si="24"/>
        <v>0</v>
      </c>
      <c r="J43" s="3">
        <f t="shared" ca="1" si="25"/>
        <v>0</v>
      </c>
      <c r="K43" s="167">
        <f t="shared" ca="1" si="38"/>
        <v>0</v>
      </c>
      <c r="L43" s="308">
        <f t="shared" ca="1" si="26"/>
        <v>0</v>
      </c>
      <c r="M43" s="320">
        <f t="shared" ca="1" si="27"/>
        <v>0</v>
      </c>
      <c r="O43" s="65">
        <f t="shared" ca="1" si="28"/>
        <v>0</v>
      </c>
      <c r="P43" s="3">
        <f t="shared" ca="1" si="29"/>
        <v>0</v>
      </c>
      <c r="Q43" s="3">
        <f t="shared" ca="1" si="39"/>
        <v>0</v>
      </c>
      <c r="R43" s="308">
        <f t="shared" ca="1" si="30"/>
        <v>0</v>
      </c>
      <c r="S43" s="337">
        <f t="shared" ca="1" si="40"/>
        <v>0</v>
      </c>
      <c r="T43" s="65">
        <f t="shared" ca="1" si="31"/>
        <v>0</v>
      </c>
      <c r="U43" s="320">
        <f t="shared" ca="1" si="32"/>
        <v>0</v>
      </c>
      <c r="V43" s="175">
        <f t="shared" ca="1" si="33"/>
        <v>0</v>
      </c>
      <c r="W43" s="308">
        <f t="shared" ca="1" si="34"/>
        <v>0</v>
      </c>
      <c r="X43" s="337">
        <f t="shared" ca="1" si="35"/>
        <v>0</v>
      </c>
    </row>
    <row r="44" spans="2:24" outlineLevel="1">
      <c r="B44" s="65">
        <f t="shared" ref="B44:E44" si="51">+B19</f>
        <v>0</v>
      </c>
      <c r="C44" s="38">
        <f t="shared" si="51"/>
        <v>0</v>
      </c>
      <c r="D44" s="38">
        <f t="shared" si="51"/>
        <v>0</v>
      </c>
      <c r="E44" s="181">
        <f t="shared" si="51"/>
        <v>0</v>
      </c>
      <c r="F44" s="65">
        <f t="shared" si="37"/>
        <v>0</v>
      </c>
      <c r="G44" s="3">
        <f t="shared" si="22"/>
        <v>0</v>
      </c>
      <c r="H44" s="3">
        <f t="shared" si="23"/>
        <v>0</v>
      </c>
      <c r="I44" s="3">
        <f t="shared" si="24"/>
        <v>0</v>
      </c>
      <c r="J44" s="3">
        <f t="shared" ca="1" si="25"/>
        <v>0</v>
      </c>
      <c r="K44" s="167">
        <f t="shared" ca="1" si="38"/>
        <v>0</v>
      </c>
      <c r="L44" s="308">
        <f t="shared" ca="1" si="26"/>
        <v>0</v>
      </c>
      <c r="M44" s="320">
        <f t="shared" ca="1" si="27"/>
        <v>0</v>
      </c>
      <c r="O44" s="65">
        <f t="shared" ca="1" si="28"/>
        <v>0</v>
      </c>
      <c r="P44" s="3">
        <f t="shared" ca="1" si="29"/>
        <v>0</v>
      </c>
      <c r="Q44" s="3">
        <f t="shared" ca="1" si="39"/>
        <v>0</v>
      </c>
      <c r="R44" s="308">
        <f t="shared" ca="1" si="30"/>
        <v>0</v>
      </c>
      <c r="S44" s="337">
        <f t="shared" ca="1" si="40"/>
        <v>0</v>
      </c>
      <c r="T44" s="65">
        <f t="shared" ca="1" si="31"/>
        <v>0</v>
      </c>
      <c r="U44" s="320">
        <f t="shared" ca="1" si="32"/>
        <v>0</v>
      </c>
      <c r="V44" s="175">
        <f t="shared" ca="1" si="33"/>
        <v>0</v>
      </c>
      <c r="W44" s="308">
        <f t="shared" ca="1" si="34"/>
        <v>0</v>
      </c>
      <c r="X44" s="337">
        <f t="shared" ca="1" si="35"/>
        <v>0</v>
      </c>
    </row>
    <row r="45" spans="2:24" outlineLevel="1">
      <c r="B45" s="65">
        <f t="shared" ref="B45:E45" si="52">+B20</f>
        <v>0</v>
      </c>
      <c r="C45" s="38">
        <f t="shared" si="52"/>
        <v>0</v>
      </c>
      <c r="D45" s="38">
        <f t="shared" si="52"/>
        <v>0</v>
      </c>
      <c r="E45" s="181">
        <f t="shared" si="52"/>
        <v>0</v>
      </c>
      <c r="F45" s="65">
        <f t="shared" si="37"/>
        <v>0</v>
      </c>
      <c r="G45" s="3">
        <f t="shared" si="22"/>
        <v>0</v>
      </c>
      <c r="H45" s="3">
        <f t="shared" si="23"/>
        <v>0</v>
      </c>
      <c r="I45" s="3">
        <f t="shared" si="24"/>
        <v>0</v>
      </c>
      <c r="J45" s="3">
        <f t="shared" ca="1" si="25"/>
        <v>0</v>
      </c>
      <c r="K45" s="167">
        <f t="shared" ca="1" si="38"/>
        <v>0</v>
      </c>
      <c r="L45" s="308">
        <f t="shared" ca="1" si="26"/>
        <v>0</v>
      </c>
      <c r="M45" s="320">
        <f t="shared" ca="1" si="27"/>
        <v>0</v>
      </c>
      <c r="O45" s="65">
        <f t="shared" ca="1" si="28"/>
        <v>0</v>
      </c>
      <c r="P45" s="3">
        <f t="shared" ca="1" si="29"/>
        <v>0</v>
      </c>
      <c r="Q45" s="3">
        <f t="shared" ca="1" si="39"/>
        <v>0</v>
      </c>
      <c r="R45" s="308">
        <f t="shared" ca="1" si="30"/>
        <v>0</v>
      </c>
      <c r="S45" s="337">
        <f t="shared" ca="1" si="40"/>
        <v>0</v>
      </c>
      <c r="T45" s="65">
        <f t="shared" ca="1" si="31"/>
        <v>0</v>
      </c>
      <c r="U45" s="320">
        <f t="shared" ca="1" si="32"/>
        <v>0</v>
      </c>
      <c r="V45" s="175">
        <f t="shared" ca="1" si="33"/>
        <v>0</v>
      </c>
      <c r="W45" s="308">
        <f t="shared" ca="1" si="34"/>
        <v>0</v>
      </c>
      <c r="X45" s="337">
        <f t="shared" ca="1" si="35"/>
        <v>0</v>
      </c>
    </row>
    <row r="46" spans="2:24" outlineLevel="1">
      <c r="B46" s="65">
        <f t="shared" ref="B46:E46" si="53">+B21</f>
        <v>0</v>
      </c>
      <c r="C46" s="38">
        <f t="shared" si="53"/>
        <v>0</v>
      </c>
      <c r="D46" s="38">
        <f t="shared" si="53"/>
        <v>0</v>
      </c>
      <c r="E46" s="181">
        <f t="shared" si="53"/>
        <v>0</v>
      </c>
      <c r="F46" s="65">
        <f t="shared" si="37"/>
        <v>0</v>
      </c>
      <c r="G46" s="3">
        <f t="shared" si="22"/>
        <v>0</v>
      </c>
      <c r="H46" s="3">
        <f t="shared" si="23"/>
        <v>0</v>
      </c>
      <c r="I46" s="3">
        <f t="shared" si="24"/>
        <v>0</v>
      </c>
      <c r="J46" s="3">
        <f t="shared" ca="1" si="25"/>
        <v>0</v>
      </c>
      <c r="K46" s="167">
        <f t="shared" ca="1" si="38"/>
        <v>0</v>
      </c>
      <c r="L46" s="308">
        <f t="shared" ca="1" si="26"/>
        <v>0</v>
      </c>
      <c r="M46" s="320">
        <f t="shared" ca="1" si="27"/>
        <v>0</v>
      </c>
      <c r="O46" s="65">
        <f t="shared" ca="1" si="28"/>
        <v>0</v>
      </c>
      <c r="P46" s="3">
        <f t="shared" si="29"/>
        <v>0</v>
      </c>
      <c r="Q46" s="3">
        <f t="shared" ca="1" si="39"/>
        <v>0</v>
      </c>
      <c r="R46" s="308">
        <f t="shared" ca="1" si="30"/>
        <v>0</v>
      </c>
      <c r="S46" s="337">
        <f t="shared" ca="1" si="40"/>
        <v>0</v>
      </c>
      <c r="T46" s="65">
        <f t="shared" ca="1" si="31"/>
        <v>0</v>
      </c>
      <c r="U46" s="320">
        <f t="shared" ca="1" si="32"/>
        <v>0</v>
      </c>
      <c r="V46" s="175">
        <f t="shared" ca="1" si="33"/>
        <v>0</v>
      </c>
      <c r="W46" s="308">
        <f t="shared" ca="1" si="34"/>
        <v>0</v>
      </c>
      <c r="X46" s="337">
        <f t="shared" ca="1" si="35"/>
        <v>0</v>
      </c>
    </row>
    <row r="47" spans="2:24" outlineLevel="1">
      <c r="B47" s="65">
        <f t="shared" ref="B47:E47" si="54">+B22</f>
        <v>0</v>
      </c>
      <c r="C47" s="38">
        <f t="shared" si="54"/>
        <v>0</v>
      </c>
      <c r="D47" s="38">
        <f t="shared" si="54"/>
        <v>0</v>
      </c>
      <c r="E47" s="181">
        <f t="shared" si="54"/>
        <v>0</v>
      </c>
      <c r="F47" s="65">
        <f t="shared" si="37"/>
        <v>0</v>
      </c>
      <c r="G47" s="3">
        <f t="shared" si="22"/>
        <v>0</v>
      </c>
      <c r="H47" s="3">
        <f t="shared" si="23"/>
        <v>0</v>
      </c>
      <c r="I47" s="3">
        <f t="shared" si="24"/>
        <v>0</v>
      </c>
      <c r="J47" s="3">
        <f t="shared" ca="1" si="25"/>
        <v>0</v>
      </c>
      <c r="K47" s="167">
        <f t="shared" ca="1" si="38"/>
        <v>0</v>
      </c>
      <c r="L47" s="308">
        <f t="shared" ca="1" si="26"/>
        <v>0</v>
      </c>
      <c r="M47" s="320">
        <f t="shared" ca="1" si="27"/>
        <v>0</v>
      </c>
      <c r="O47" s="65">
        <f t="shared" ca="1" si="28"/>
        <v>0</v>
      </c>
      <c r="P47" s="3">
        <f t="shared" si="29"/>
        <v>0</v>
      </c>
      <c r="Q47" s="3">
        <f t="shared" ca="1" si="39"/>
        <v>0</v>
      </c>
      <c r="R47" s="308">
        <f t="shared" ca="1" si="30"/>
        <v>0</v>
      </c>
      <c r="S47" s="337">
        <f t="shared" ca="1" si="40"/>
        <v>0</v>
      </c>
      <c r="T47" s="65">
        <f t="shared" ca="1" si="31"/>
        <v>0</v>
      </c>
      <c r="U47" s="320">
        <f t="shared" ca="1" si="32"/>
        <v>0</v>
      </c>
      <c r="V47" s="175">
        <f t="shared" ca="1" si="33"/>
        <v>0</v>
      </c>
      <c r="W47" s="308">
        <f t="shared" ca="1" si="34"/>
        <v>0</v>
      </c>
      <c r="X47" s="337">
        <f t="shared" ca="1" si="35"/>
        <v>0</v>
      </c>
    </row>
    <row r="48" spans="2:24" ht="15.75" outlineLevel="1" thickBot="1">
      <c r="B48" s="4"/>
      <c r="C48" s="39"/>
      <c r="D48" s="39"/>
      <c r="E48" s="56"/>
      <c r="F48" s="4"/>
      <c r="G48" s="105"/>
      <c r="H48" s="105"/>
      <c r="I48" s="105"/>
      <c r="J48" s="105"/>
      <c r="K48" s="105"/>
      <c r="L48" s="105"/>
      <c r="M48" s="321"/>
      <c r="O48" s="4"/>
      <c r="P48" s="105"/>
      <c r="Q48" s="105"/>
      <c r="R48" s="359"/>
      <c r="S48" s="321"/>
      <c r="T48" s="338"/>
      <c r="U48" s="321"/>
      <c r="V48" s="105"/>
      <c r="W48" s="105"/>
      <c r="X48" s="321"/>
    </row>
    <row r="49" spans="2:45" ht="15.75" outlineLevel="1" thickBot="1">
      <c r="F49" s="324">
        <f>SUMPRODUCT($E$32:$E$47,F32:F47)</f>
        <v>2450000000</v>
      </c>
      <c r="G49" s="305">
        <f t="shared" ref="G49:K49" si="55">SUMPRODUCT($E$32:$E$47,G32:G47)</f>
        <v>932833333.33333361</v>
      </c>
      <c r="H49" s="305">
        <f t="shared" si="55"/>
        <v>6696000000</v>
      </c>
      <c r="I49" s="305">
        <f t="shared" si="55"/>
        <v>660793293.5260154</v>
      </c>
      <c r="J49" s="305">
        <f t="shared" ca="1" si="55"/>
        <v>1799923859.6743073</v>
      </c>
      <c r="K49" s="305">
        <f t="shared" ca="1" si="55"/>
        <v>12539550486.533657</v>
      </c>
      <c r="L49" s="322">
        <f ca="1">+K49/$AE$24</f>
        <v>0.90567195884374641</v>
      </c>
      <c r="M49" s="339">
        <f ca="1">+K49/$AH$24</f>
        <v>0.8195095936465514</v>
      </c>
      <c r="O49" s="324">
        <f ca="1">SUMPRODUCT($E$32:$E$47,O32:O47)</f>
        <v>364386950.28208417</v>
      </c>
      <c r="P49" s="305">
        <f t="shared" ref="P49:V49" ca="1" si="56">SUMPRODUCT($E$32:$E$47,P32:P47)</f>
        <v>941639169.68828976</v>
      </c>
      <c r="Q49" s="305">
        <f t="shared" ca="1" si="56"/>
        <v>1306026119.9703741</v>
      </c>
      <c r="R49" s="322">
        <f ca="1">+Q49/$AE$24</f>
        <v>9.4328041156253581E-2</v>
      </c>
      <c r="S49" s="287">
        <f ca="1">+R49+L49</f>
        <v>1</v>
      </c>
      <c r="T49" s="305">
        <f t="shared" ca="1" si="56"/>
        <v>1455709167.0239303</v>
      </c>
      <c r="U49" s="322">
        <f ca="1">+T49/$AH$24</f>
        <v>9.5136394978151739E-2</v>
      </c>
      <c r="V49" s="305">
        <f t="shared" ca="1" si="56"/>
        <v>2761735286.9943047</v>
      </c>
      <c r="W49" s="322">
        <f ca="1">+V49/$AH$24</f>
        <v>0.18049040635344865</v>
      </c>
      <c r="X49" s="194">
        <f ca="1">+W49+M49</f>
        <v>1</v>
      </c>
    </row>
    <row r="50" spans="2:45" outlineLevel="1">
      <c r="Q50" s="173"/>
      <c r="R50" s="173"/>
      <c r="S50" s="173"/>
    </row>
    <row r="51" spans="2:45" ht="45.75" outlineLevel="1" thickBot="1">
      <c r="B51" s="200" t="s">
        <v>276</v>
      </c>
      <c r="C51" s="200" t="s">
        <v>277</v>
      </c>
      <c r="D51" s="200" t="s">
        <v>280</v>
      </c>
      <c r="E51" s="200" t="s">
        <v>285</v>
      </c>
      <c r="F51" s="200" t="s">
        <v>0</v>
      </c>
      <c r="G51" s="200" t="s">
        <v>265</v>
      </c>
      <c r="H51" s="200" t="s">
        <v>266</v>
      </c>
      <c r="I51" s="200" t="s">
        <v>270</v>
      </c>
      <c r="J51" s="200" t="s">
        <v>283</v>
      </c>
      <c r="K51" s="200" t="s">
        <v>282</v>
      </c>
      <c r="L51" s="200" t="s">
        <v>284</v>
      </c>
      <c r="M51" s="200" t="s">
        <v>278</v>
      </c>
      <c r="N51" s="200" t="s">
        <v>279</v>
      </c>
      <c r="O51" s="200" t="s">
        <v>281</v>
      </c>
      <c r="Q51" s="173"/>
      <c r="R51" s="173"/>
      <c r="S51" s="173"/>
    </row>
    <row r="52" spans="2:45" outlineLevel="1">
      <c r="B52" s="350">
        <v>0.3</v>
      </c>
      <c r="C52" s="325">
        <f>+B52</f>
        <v>0.3</v>
      </c>
      <c r="D52" s="347">
        <v>0</v>
      </c>
      <c r="E52" s="326">
        <v>0</v>
      </c>
      <c r="F52" s="64">
        <f t="shared" ref="F52:H56" si="57">+F$49*$D53</f>
        <v>735000000</v>
      </c>
      <c r="G52" s="316">
        <f t="shared" si="57"/>
        <v>279850000.00000006</v>
      </c>
      <c r="H52" s="316">
        <f t="shared" si="57"/>
        <v>2008800000</v>
      </c>
      <c r="I52" s="316">
        <f>+I$49*J52</f>
        <v>396475976.11560923</v>
      </c>
      <c r="J52" s="330">
        <v>0.6</v>
      </c>
      <c r="K52" s="316">
        <f>SUM(F52:I52)</f>
        <v>3420125976.1156092</v>
      </c>
      <c r="L52" s="316">
        <f>+K52</f>
        <v>3420125976.1156092</v>
      </c>
      <c r="M52" s="316">
        <f ca="1">+B52*$K$49</f>
        <v>3761865145.9600968</v>
      </c>
      <c r="N52" s="316">
        <f ca="1">+M52</f>
        <v>3761865145.9600968</v>
      </c>
      <c r="O52" s="331">
        <f ca="1">+N52-L52</f>
        <v>341739169.84448767</v>
      </c>
      <c r="Q52" s="173"/>
      <c r="R52" s="173"/>
      <c r="S52" s="173"/>
    </row>
    <row r="53" spans="2:45" outlineLevel="1">
      <c r="B53" s="351">
        <v>0.17499999999999999</v>
      </c>
      <c r="C53" s="307">
        <f>+B53+C52</f>
        <v>0.47499999999999998</v>
      </c>
      <c r="D53" s="348">
        <v>0.3</v>
      </c>
      <c r="E53" s="327">
        <f>+D53</f>
        <v>0.3</v>
      </c>
      <c r="F53" s="65">
        <f t="shared" si="57"/>
        <v>428750000</v>
      </c>
      <c r="G53" s="3">
        <f t="shared" si="57"/>
        <v>163245833.33333337</v>
      </c>
      <c r="H53" s="3">
        <f t="shared" si="57"/>
        <v>1171800000</v>
      </c>
      <c r="I53" s="3">
        <f>+I$49*J53</f>
        <v>66079329.352601543</v>
      </c>
      <c r="J53">
        <v>0.1</v>
      </c>
      <c r="K53" s="3">
        <f>SUM(F53:I53)</f>
        <v>1829875162.685935</v>
      </c>
      <c r="L53" s="3">
        <f>+K53+L52</f>
        <v>5250001138.8015442</v>
      </c>
      <c r="M53" s="3">
        <f ca="1">+B53*$K$49</f>
        <v>2194421335.1433897</v>
      </c>
      <c r="N53" s="3">
        <f ca="1">+M53+N52</f>
        <v>5956286481.103487</v>
      </c>
      <c r="O53" s="332">
        <f t="shared" ref="O53:O56" ca="1" si="58">+N53-L53</f>
        <v>706285342.30194283</v>
      </c>
      <c r="Q53" s="173"/>
      <c r="R53" s="173"/>
      <c r="S53" s="173"/>
    </row>
    <row r="54" spans="2:45" outlineLevel="1">
      <c r="B54" s="351">
        <v>0.17499999999999999</v>
      </c>
      <c r="C54" s="307">
        <f t="shared" ref="C54:C56" si="59">+B54+C53</f>
        <v>0.64999999999999991</v>
      </c>
      <c r="D54" s="348">
        <v>0.17499999999999999</v>
      </c>
      <c r="E54" s="327">
        <f>+D54+E53</f>
        <v>0.47499999999999998</v>
      </c>
      <c r="F54" s="65">
        <f t="shared" si="57"/>
        <v>428750000</v>
      </c>
      <c r="G54" s="3">
        <f t="shared" si="57"/>
        <v>163245833.33333337</v>
      </c>
      <c r="H54" s="3">
        <f t="shared" si="57"/>
        <v>1171800000</v>
      </c>
      <c r="I54" s="3">
        <f>+I$49*J54</f>
        <v>66079329.352601543</v>
      </c>
      <c r="J54">
        <v>0.1</v>
      </c>
      <c r="K54" s="3">
        <f>SUM(F54:I54)</f>
        <v>1829875162.685935</v>
      </c>
      <c r="L54" s="3">
        <f t="shared" ref="L54:L56" si="60">+K54+L53</f>
        <v>7079876301.4874792</v>
      </c>
      <c r="M54" s="3">
        <f ca="1">+B54*$K$49</f>
        <v>2194421335.1433897</v>
      </c>
      <c r="N54" s="3">
        <f t="shared" ref="N54:N56" ca="1" si="61">+M54+N53</f>
        <v>8150707816.2468767</v>
      </c>
      <c r="O54" s="332">
        <f t="shared" ca="1" si="58"/>
        <v>1070831514.7593975</v>
      </c>
      <c r="T54" s="173"/>
      <c r="U54" s="173"/>
      <c r="V54" s="173"/>
      <c r="W54" s="173"/>
      <c r="X54" s="173"/>
      <c r="Y54" s="173"/>
    </row>
    <row r="55" spans="2:45" outlineLevel="1">
      <c r="B55" s="351">
        <v>0.17499999999999999</v>
      </c>
      <c r="C55" s="307">
        <f t="shared" si="59"/>
        <v>0.82499999999999996</v>
      </c>
      <c r="D55" s="348">
        <v>0.17499999999999999</v>
      </c>
      <c r="E55" s="327">
        <f>+D55+E54</f>
        <v>0.64999999999999991</v>
      </c>
      <c r="F55" s="65">
        <f t="shared" si="57"/>
        <v>857500000</v>
      </c>
      <c r="G55" s="3">
        <f t="shared" si="57"/>
        <v>326491666.66666675</v>
      </c>
      <c r="H55" s="3">
        <f t="shared" si="57"/>
        <v>2343600000</v>
      </c>
      <c r="I55" s="3">
        <f>+I$49*J55</f>
        <v>66079329.352601543</v>
      </c>
      <c r="J55">
        <v>0.1</v>
      </c>
      <c r="K55" s="3">
        <f>SUM(F55:I55)</f>
        <v>3593670996.0192685</v>
      </c>
      <c r="L55" s="3">
        <f t="shared" si="60"/>
        <v>10673547297.506748</v>
      </c>
      <c r="M55" s="3">
        <f ca="1">+B55*$K$49</f>
        <v>2194421335.1433897</v>
      </c>
      <c r="N55" s="3">
        <f t="shared" ca="1" si="61"/>
        <v>10345129151.390266</v>
      </c>
      <c r="O55" s="332">
        <f t="shared" ca="1" si="58"/>
        <v>-328418146.11648178</v>
      </c>
      <c r="Q55" s="172"/>
      <c r="R55" s="206"/>
      <c r="S55" s="206"/>
      <c r="T55" s="173"/>
      <c r="U55" s="173"/>
      <c r="V55" s="173"/>
      <c r="W55" s="173"/>
      <c r="X55" s="173"/>
      <c r="Y55" s="173"/>
    </row>
    <row r="56" spans="2:45" ht="15.75" outlineLevel="1" thickBot="1">
      <c r="B56" s="352">
        <v>0.125</v>
      </c>
      <c r="C56" s="328">
        <f t="shared" si="59"/>
        <v>0.95</v>
      </c>
      <c r="D56" s="349">
        <v>0.35</v>
      </c>
      <c r="E56" s="329">
        <f>+D56+E55</f>
        <v>0.99999999999999989</v>
      </c>
      <c r="F56" s="66">
        <f t="shared" si="57"/>
        <v>0</v>
      </c>
      <c r="G56" s="306">
        <f t="shared" si="57"/>
        <v>0</v>
      </c>
      <c r="H56" s="306">
        <f t="shared" si="57"/>
        <v>0</v>
      </c>
      <c r="I56" s="306">
        <f>+I$49*J56</f>
        <v>66079329.352601543</v>
      </c>
      <c r="J56" s="105">
        <v>0.1</v>
      </c>
      <c r="K56" s="306">
        <f>SUM(F56:I56)</f>
        <v>66079329.352601543</v>
      </c>
      <c r="L56" s="333">
        <f t="shared" si="60"/>
        <v>10739626626.85935</v>
      </c>
      <c r="M56" s="306">
        <f ca="1">+B56*$K$49</f>
        <v>1567443810.8167071</v>
      </c>
      <c r="N56" s="333">
        <f t="shared" ca="1" si="61"/>
        <v>11912572962.206974</v>
      </c>
      <c r="O56" s="334">
        <f t="shared" ca="1" si="58"/>
        <v>1172946335.3476238</v>
      </c>
      <c r="T56" s="182"/>
      <c r="U56" s="182"/>
      <c r="V56" s="182"/>
      <c r="W56" s="182"/>
      <c r="X56" s="304"/>
      <c r="Y56" s="304"/>
      <c r="Z56" s="304"/>
      <c r="AA56" s="304"/>
      <c r="AB56" s="304"/>
      <c r="AC56" s="304"/>
      <c r="AE56" s="165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</row>
    <row r="57" spans="2:45" ht="15.75" outlineLevel="1" thickBot="1">
      <c r="B57" s="346">
        <f>SUM(B52:B56)</f>
        <v>0.95</v>
      </c>
      <c r="C57" s="305"/>
      <c r="D57" s="305">
        <f>100%-D53-D54-D55-D56</f>
        <v>0</v>
      </c>
      <c r="E57" s="305">
        <f>+D57+E56</f>
        <v>0.99999999999999989</v>
      </c>
      <c r="F57" s="305">
        <f>SUM(F52:F56)</f>
        <v>2450000000</v>
      </c>
      <c r="G57" s="305">
        <f t="shared" ref="G57:I57" si="62">SUM(G52:G56)</f>
        <v>932833333.33333349</v>
      </c>
      <c r="H57" s="305">
        <f t="shared" si="62"/>
        <v>6696000000</v>
      </c>
      <c r="I57" s="305">
        <f t="shared" si="62"/>
        <v>660793293.5260154</v>
      </c>
      <c r="J57" s="305"/>
      <c r="K57" s="305">
        <f>SUM(K52:K56)</f>
        <v>10739626626.85935</v>
      </c>
      <c r="L57" s="305"/>
      <c r="M57" s="305">
        <f ca="1">SUM(M52:M56)</f>
        <v>11912572962.206974</v>
      </c>
      <c r="N57" s="305"/>
      <c r="O57" s="188"/>
      <c r="P57" s="182"/>
      <c r="V57" s="182"/>
      <c r="W57" s="182"/>
      <c r="X57" s="182"/>
      <c r="Y57" s="182"/>
      <c r="Z57" s="304"/>
      <c r="AA57" s="304"/>
      <c r="AB57" s="304"/>
      <c r="AC57" s="304"/>
      <c r="AD57" s="304"/>
      <c r="AE57" s="304"/>
      <c r="AG57" s="165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</row>
    <row r="58" spans="2:45" outlineLevel="1">
      <c r="B58" s="40"/>
      <c r="F58" s="323">
        <f>+F57/F49</f>
        <v>1</v>
      </c>
      <c r="G58" s="323">
        <f t="shared" ref="G58:I58" si="63">+G57/G49</f>
        <v>0.99999999999999989</v>
      </c>
      <c r="H58" s="323">
        <f t="shared" si="63"/>
        <v>1</v>
      </c>
      <c r="I58" s="323">
        <f t="shared" si="63"/>
        <v>1</v>
      </c>
      <c r="J58" s="323"/>
      <c r="K58" s="323">
        <f t="shared" ref="K58" ca="1" si="64">+K57/K49</f>
        <v>0.85646025656124891</v>
      </c>
      <c r="L58" s="182"/>
      <c r="M58" s="522">
        <f ca="1">+M57/K49</f>
        <v>0.95</v>
      </c>
      <c r="N58" s="182"/>
      <c r="O58" s="182"/>
      <c r="P58" s="182"/>
      <c r="V58" s="182"/>
      <c r="W58" s="182"/>
      <c r="X58" s="182"/>
      <c r="Y58" s="182"/>
      <c r="Z58" s="304"/>
      <c r="AA58" s="304"/>
      <c r="AB58" s="304"/>
      <c r="AC58" s="304"/>
      <c r="AD58" s="304"/>
      <c r="AE58" s="304"/>
      <c r="AG58" s="165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</row>
    <row r="59" spans="2:45" ht="15.75" outlineLevel="1" thickBot="1">
      <c r="B59" s="40"/>
      <c r="K59" s="182"/>
      <c r="L59" s="182"/>
      <c r="M59" s="523"/>
      <c r="N59" s="182"/>
      <c r="O59" s="182"/>
      <c r="P59" s="182"/>
      <c r="V59" s="182"/>
      <c r="W59" s="182"/>
      <c r="X59" s="182"/>
      <c r="Y59" s="182"/>
      <c r="Z59" s="304"/>
      <c r="AA59" s="304"/>
      <c r="AB59" s="304"/>
      <c r="AC59" s="304"/>
      <c r="AD59" s="304"/>
      <c r="AE59" s="304"/>
      <c r="AG59" s="165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</row>
    <row r="60" spans="2:45" ht="19.5" outlineLevel="1" thickBot="1">
      <c r="B60" s="198" t="s">
        <v>238</v>
      </c>
      <c r="C60" s="203"/>
      <c r="D60" s="203"/>
      <c r="E60" s="203"/>
      <c r="F60" s="203"/>
      <c r="G60" s="203"/>
      <c r="H60" s="203"/>
      <c r="I60" s="203"/>
      <c r="J60" s="199"/>
      <c r="K60" s="199"/>
      <c r="L60" s="199"/>
      <c r="M60" s="199"/>
      <c r="N60" s="199"/>
      <c r="O60" s="199"/>
      <c r="P60" s="199"/>
      <c r="Q60" s="199"/>
      <c r="S60" s="182"/>
      <c r="T60" s="182"/>
      <c r="U60" s="182"/>
      <c r="V60" s="182"/>
      <c r="W60" s="182"/>
      <c r="X60" s="182"/>
      <c r="Y60" s="182"/>
      <c r="Z60" s="304"/>
      <c r="AA60" s="304"/>
      <c r="AB60" s="304"/>
      <c r="AC60" s="304"/>
      <c r="AD60" s="304"/>
      <c r="AE60" s="304"/>
      <c r="AG60" s="165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</row>
    <row r="61" spans="2:45" ht="61.5" customHeight="1" outlineLevel="1">
      <c r="B61" s="204" t="s">
        <v>109</v>
      </c>
      <c r="C61" s="41"/>
      <c r="D61" s="205" t="s">
        <v>93</v>
      </c>
      <c r="E61" s="40"/>
      <c r="F61" s="40"/>
      <c r="G61" s="40"/>
      <c r="H61" s="40"/>
      <c r="I61" s="40"/>
      <c r="J61" s="40"/>
      <c r="K61" s="182"/>
      <c r="L61" s="182"/>
      <c r="M61" s="182"/>
      <c r="N61" s="182"/>
      <c r="O61" s="182"/>
      <c r="P61" s="182"/>
      <c r="Q61" s="182"/>
      <c r="R61" s="182"/>
      <c r="S61" s="182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</row>
    <row r="62" spans="2:45" outlineLevel="1">
      <c r="B62" s="40" t="s">
        <v>14</v>
      </c>
      <c r="D62" s="42">
        <f>+I26</f>
        <v>0.17695182148276148</v>
      </c>
      <c r="E62" s="40"/>
      <c r="F62" s="40"/>
      <c r="G62" s="40"/>
      <c r="H62" s="40"/>
      <c r="I62" s="40"/>
      <c r="J62" s="40"/>
      <c r="K62" s="182"/>
      <c r="L62" s="182"/>
      <c r="M62" s="182"/>
      <c r="N62" s="182"/>
      <c r="O62" s="182"/>
      <c r="P62" s="182"/>
      <c r="Q62" s="182"/>
      <c r="R62" s="182"/>
      <c r="S62" s="182"/>
      <c r="T62" s="174"/>
      <c r="U62" s="174"/>
      <c r="V62" s="174"/>
      <c r="W62" s="174"/>
      <c r="X62" s="174"/>
      <c r="Y62" s="174"/>
      <c r="Z62" s="174"/>
      <c r="AA62" s="174"/>
      <c r="AB62" s="174"/>
      <c r="AC62" s="3"/>
      <c r="AD62" s="3"/>
      <c r="AE62" s="175"/>
      <c r="AG62" s="3"/>
      <c r="AH62" s="3"/>
      <c r="AI62" s="166"/>
      <c r="AJ62" s="167"/>
      <c r="AK62" s="3"/>
      <c r="AL62" s="3"/>
      <c r="AM62" s="3"/>
      <c r="AN62" s="3"/>
      <c r="AO62" s="167"/>
      <c r="AP62" s="3"/>
      <c r="AQ62" s="168"/>
      <c r="AR62" s="3"/>
      <c r="AS62" s="169"/>
    </row>
    <row r="63" spans="2:45" outlineLevel="1">
      <c r="B63" s="40" t="s">
        <v>95</v>
      </c>
      <c r="D63" s="42">
        <f>+K26</f>
        <v>6.7374105091089542E-2</v>
      </c>
      <c r="E63" s="40"/>
      <c r="F63" s="40"/>
      <c r="G63" s="40"/>
      <c r="H63" s="40"/>
      <c r="I63" s="40"/>
      <c r="J63" s="40"/>
      <c r="K63" s="182"/>
      <c r="L63" s="182"/>
      <c r="M63" s="182"/>
      <c r="N63" s="182"/>
      <c r="O63" s="182"/>
      <c r="P63" s="182"/>
      <c r="Q63" s="182"/>
      <c r="R63" s="182"/>
      <c r="S63" s="182"/>
      <c r="T63" s="174"/>
      <c r="U63" s="174"/>
      <c r="V63" s="174"/>
      <c r="W63" s="174"/>
      <c r="X63" s="174"/>
      <c r="Y63" s="174"/>
      <c r="Z63" s="174"/>
      <c r="AA63" s="174"/>
      <c r="AB63" s="174"/>
      <c r="AC63" s="3"/>
      <c r="AD63" s="3"/>
      <c r="AE63" s="175"/>
      <c r="AG63" s="3"/>
      <c r="AH63" s="3"/>
      <c r="AI63" s="166"/>
      <c r="AJ63" s="167"/>
      <c r="AK63" s="3"/>
      <c r="AL63" s="3"/>
      <c r="AM63" s="3"/>
      <c r="AN63" s="3"/>
      <c r="AO63" s="167"/>
      <c r="AP63" s="3"/>
      <c r="AQ63" s="168"/>
      <c r="AR63" s="3"/>
      <c r="AS63" s="169"/>
    </row>
    <row r="64" spans="2:45" outlineLevel="1">
      <c r="B64" s="40" t="s">
        <v>96</v>
      </c>
      <c r="D64" s="42">
        <f>+M26</f>
        <v>0.48362016189737589</v>
      </c>
      <c r="E64" s="40"/>
      <c r="F64" s="40"/>
      <c r="G64" s="40"/>
      <c r="H64" s="40"/>
      <c r="I64" s="40"/>
      <c r="J64" s="40"/>
      <c r="K64" s="182"/>
      <c r="L64" s="182"/>
      <c r="M64" s="182"/>
      <c r="N64" s="182"/>
      <c r="O64" s="182"/>
      <c r="P64" s="182"/>
      <c r="Q64" s="182"/>
      <c r="R64" s="182"/>
      <c r="S64" s="182"/>
      <c r="T64" s="174"/>
      <c r="U64" s="174"/>
      <c r="V64" s="174"/>
      <c r="W64" s="174"/>
      <c r="X64" s="174"/>
      <c r="Y64" s="174"/>
      <c r="Z64" s="174"/>
      <c r="AA64" s="174"/>
      <c r="AB64" s="174"/>
      <c r="AC64" s="3"/>
      <c r="AD64" s="3"/>
      <c r="AE64" s="175"/>
      <c r="AG64" s="3"/>
      <c r="AH64" s="3"/>
      <c r="AI64" s="166"/>
      <c r="AJ64" s="167"/>
      <c r="AK64" s="3"/>
      <c r="AL64" s="3"/>
      <c r="AM64" s="3"/>
      <c r="AN64" s="3"/>
      <c r="AO64" s="167"/>
      <c r="AP64" s="3"/>
      <c r="AQ64" s="168"/>
      <c r="AR64" s="3"/>
      <c r="AS64" s="169"/>
    </row>
    <row r="65" spans="2:48" outlineLevel="1">
      <c r="B65" s="40" t="s">
        <v>108</v>
      </c>
      <c r="D65" s="42">
        <f ca="1">+Q26+S26</f>
        <v>7.4043882240810099E-2</v>
      </c>
      <c r="E65" s="40"/>
      <c r="F65" s="40"/>
      <c r="G65" s="40"/>
      <c r="H65" s="40"/>
      <c r="I65" s="40"/>
      <c r="J65" s="40"/>
      <c r="K65" s="182"/>
      <c r="L65" s="182"/>
      <c r="M65" s="182"/>
      <c r="N65" s="182"/>
      <c r="O65" s="182"/>
      <c r="P65" s="182"/>
      <c r="Q65" s="182"/>
      <c r="R65" s="182"/>
      <c r="S65" s="182"/>
      <c r="T65" s="174"/>
      <c r="U65" s="174"/>
      <c r="V65" s="174"/>
      <c r="W65" s="174"/>
      <c r="X65" s="174"/>
      <c r="Y65" s="174"/>
      <c r="Z65" s="174"/>
      <c r="AA65" s="174"/>
      <c r="AB65" s="174"/>
      <c r="AC65" s="3"/>
      <c r="AD65" s="3"/>
      <c r="AE65" s="175"/>
      <c r="AG65" s="3"/>
      <c r="AH65" s="3"/>
      <c r="AI65" s="166"/>
      <c r="AJ65" s="167"/>
      <c r="AK65" s="3"/>
      <c r="AL65" s="3"/>
      <c r="AM65" s="3"/>
      <c r="AN65" s="3"/>
      <c r="AO65" s="167"/>
      <c r="AP65" s="3"/>
      <c r="AQ65" s="168"/>
      <c r="AR65" s="3"/>
      <c r="AS65" s="169"/>
    </row>
    <row r="66" spans="2:48" outlineLevel="1">
      <c r="B66" s="40" t="s">
        <v>107</v>
      </c>
      <c r="D66" s="42">
        <f ca="1">U26</f>
        <v>6.8010108675860409E-2</v>
      </c>
      <c r="E66" s="40"/>
      <c r="F66" s="40"/>
      <c r="G66" s="40"/>
      <c r="H66" s="40"/>
      <c r="I66" s="40"/>
      <c r="J66" s="40"/>
      <c r="K66" s="182"/>
      <c r="L66" s="182"/>
      <c r="M66" s="182"/>
      <c r="N66" s="182"/>
      <c r="O66" s="182"/>
      <c r="P66" s="182"/>
      <c r="Q66" s="182"/>
      <c r="R66" s="182"/>
      <c r="S66" s="182"/>
      <c r="T66" s="174"/>
      <c r="U66" s="174"/>
      <c r="V66" s="174"/>
      <c r="W66" s="174"/>
      <c r="X66" s="174"/>
      <c r="Y66" s="174"/>
      <c r="Z66" s="174"/>
      <c r="AA66" s="174"/>
      <c r="AB66" s="174"/>
      <c r="AC66" s="3"/>
      <c r="AD66" s="3"/>
      <c r="AE66" s="175"/>
      <c r="AG66" s="3"/>
      <c r="AH66" s="3"/>
      <c r="AI66" s="166"/>
      <c r="AJ66" s="167"/>
      <c r="AK66" s="3"/>
      <c r="AL66" s="3"/>
      <c r="AM66" s="3"/>
      <c r="AN66" s="3"/>
      <c r="AO66" s="167"/>
      <c r="AP66" s="3"/>
      <c r="AQ66" s="168"/>
      <c r="AR66" s="3"/>
      <c r="AS66" s="169"/>
    </row>
    <row r="67" spans="2:48" ht="21.75" customHeight="1" outlineLevel="1">
      <c r="B67" s="40" t="s">
        <v>183</v>
      </c>
      <c r="D67" s="42">
        <f ca="1">+AK24</f>
        <v>0.12999992061210244</v>
      </c>
      <c r="E67" s="40"/>
      <c r="F67" s="40"/>
      <c r="G67" s="40"/>
      <c r="H67" s="40"/>
      <c r="I67" s="40"/>
      <c r="J67" s="40"/>
      <c r="K67" s="182"/>
      <c r="L67" s="182"/>
      <c r="M67" s="182"/>
      <c r="N67" s="182"/>
      <c r="O67" s="182"/>
      <c r="P67" s="182"/>
      <c r="Q67" s="182"/>
      <c r="R67" s="182"/>
      <c r="S67" s="182"/>
      <c r="T67" s="174"/>
      <c r="U67" s="174"/>
      <c r="V67" s="174"/>
      <c r="W67" s="174"/>
      <c r="X67" s="174"/>
      <c r="Y67" s="174"/>
      <c r="Z67" s="174"/>
      <c r="AA67" s="174"/>
      <c r="AB67" s="174"/>
      <c r="AC67" s="3"/>
      <c r="AD67" s="3"/>
      <c r="AE67" s="175"/>
      <c r="AG67" s="3"/>
      <c r="AH67" s="3"/>
      <c r="AI67" s="166"/>
      <c r="AJ67" s="167"/>
      <c r="AK67" s="3"/>
      <c r="AL67" s="3"/>
      <c r="AM67" s="3"/>
      <c r="AN67" s="3"/>
      <c r="AO67" s="167"/>
      <c r="AP67" s="3"/>
      <c r="AQ67" s="168"/>
      <c r="AR67" s="3"/>
      <c r="AS67" s="169"/>
    </row>
    <row r="68" spans="2:48" outlineLevel="1">
      <c r="D68" s="40"/>
      <c r="E68" s="40"/>
      <c r="F68" s="40"/>
      <c r="G68" s="40"/>
      <c r="H68" s="40"/>
      <c r="I68" s="40"/>
      <c r="J68" s="40"/>
      <c r="K68" s="182"/>
      <c r="L68" s="182"/>
      <c r="M68" s="182"/>
      <c r="N68" s="182"/>
      <c r="O68" s="182"/>
      <c r="P68" s="182"/>
      <c r="Q68" s="182"/>
      <c r="R68" s="182"/>
      <c r="S68" s="182"/>
      <c r="T68" s="174"/>
      <c r="U68" s="174"/>
      <c r="V68" s="174"/>
      <c r="W68" s="174"/>
      <c r="X68" s="174"/>
      <c r="Y68" s="174"/>
      <c r="Z68" s="174"/>
      <c r="AA68" s="174"/>
      <c r="AB68" s="174"/>
      <c r="AC68" s="3"/>
      <c r="AD68" s="3"/>
      <c r="AE68" s="175"/>
      <c r="AG68" s="3"/>
      <c r="AH68" s="3"/>
      <c r="AI68" s="166"/>
      <c r="AJ68" s="167"/>
      <c r="AK68" s="3"/>
      <c r="AL68" s="3"/>
      <c r="AM68" s="3"/>
      <c r="AN68" s="3"/>
      <c r="AO68" s="167"/>
      <c r="AP68" s="3"/>
      <c r="AQ68" s="168"/>
      <c r="AR68" s="3"/>
      <c r="AS68" s="169"/>
    </row>
    <row r="69" spans="2:48" outlineLevel="1">
      <c r="D69" s="40"/>
      <c r="E69" s="40"/>
      <c r="F69" s="40"/>
      <c r="G69" s="40"/>
      <c r="H69" s="40"/>
      <c r="I69" s="40"/>
      <c r="J69" s="40"/>
      <c r="K69" s="182"/>
      <c r="L69" s="182"/>
      <c r="M69" s="182"/>
      <c r="N69" s="182"/>
      <c r="O69" s="182"/>
      <c r="P69" s="182"/>
      <c r="Q69" s="182"/>
      <c r="R69" s="182"/>
      <c r="S69" s="182"/>
      <c r="T69" s="174"/>
      <c r="U69" s="174"/>
      <c r="V69" s="174"/>
      <c r="W69" s="174"/>
      <c r="X69" s="174"/>
      <c r="Y69" s="174"/>
      <c r="Z69" s="174"/>
      <c r="AA69" s="174"/>
      <c r="AB69" s="174"/>
      <c r="AC69" s="3"/>
      <c r="AD69" s="3"/>
      <c r="AE69" s="175"/>
      <c r="AG69" s="3"/>
      <c r="AH69" s="3"/>
      <c r="AI69" s="166"/>
      <c r="AJ69" s="167"/>
      <c r="AK69" s="3"/>
      <c r="AL69" s="3"/>
      <c r="AM69" s="3"/>
      <c r="AN69" s="3"/>
      <c r="AO69" s="167"/>
      <c r="AP69" s="3"/>
      <c r="AQ69" s="168"/>
      <c r="AR69" s="3"/>
      <c r="AS69" s="169"/>
    </row>
    <row r="70" spans="2:48" outlineLevel="1">
      <c r="B70" s="40"/>
      <c r="C70" s="43"/>
      <c r="D70" s="40"/>
      <c r="E70" s="40"/>
      <c r="F70" s="40"/>
      <c r="G70" s="40"/>
      <c r="H70" s="40"/>
      <c r="I70" s="40"/>
      <c r="J70" s="40"/>
      <c r="K70" s="182"/>
      <c r="L70" s="182"/>
      <c r="M70" s="182"/>
      <c r="N70" s="182"/>
      <c r="O70" s="182"/>
      <c r="P70" s="182"/>
      <c r="Q70" s="182"/>
      <c r="R70" s="182"/>
      <c r="S70" s="182"/>
      <c r="T70" s="174"/>
      <c r="U70" s="174"/>
      <c r="V70" s="174"/>
      <c r="W70" s="174"/>
      <c r="X70" s="174"/>
      <c r="Y70" s="174"/>
      <c r="Z70" s="174"/>
      <c r="AA70" s="174"/>
      <c r="AB70" s="174"/>
      <c r="AC70" s="3"/>
      <c r="AD70" s="3"/>
      <c r="AE70" s="175"/>
      <c r="AG70" s="3"/>
      <c r="AH70" s="3"/>
      <c r="AI70" s="166"/>
      <c r="AJ70" s="167"/>
      <c r="AK70" s="3"/>
      <c r="AL70" s="3"/>
      <c r="AM70" s="3"/>
      <c r="AN70" s="3"/>
      <c r="AO70" s="167"/>
      <c r="AP70" s="3"/>
      <c r="AQ70" s="168"/>
      <c r="AR70" s="3"/>
      <c r="AS70" s="169"/>
    </row>
    <row r="71" spans="2:48" outlineLevel="1">
      <c r="B71" s="40"/>
      <c r="C71" s="40"/>
      <c r="D71" s="40"/>
      <c r="E71" s="40"/>
      <c r="F71" s="40"/>
      <c r="G71" s="40"/>
      <c r="H71" s="40"/>
      <c r="I71" s="40"/>
      <c r="J71" s="40"/>
      <c r="K71" s="182"/>
      <c r="L71" s="182"/>
      <c r="M71" s="182"/>
      <c r="N71" s="182"/>
      <c r="O71" s="182"/>
      <c r="P71" s="182"/>
      <c r="Q71" s="182"/>
      <c r="R71" s="182"/>
      <c r="S71" s="182"/>
      <c r="T71" s="174"/>
      <c r="U71" s="174"/>
      <c r="V71" s="174"/>
      <c r="W71" s="174"/>
      <c r="X71" s="174"/>
      <c r="Y71" s="174"/>
      <c r="Z71" s="174"/>
      <c r="AA71" s="174"/>
      <c r="AB71" s="174"/>
      <c r="AC71" s="3"/>
      <c r="AD71" s="3"/>
      <c r="AE71" s="175"/>
      <c r="AG71" s="3"/>
      <c r="AH71" s="3"/>
      <c r="AI71" s="166"/>
      <c r="AJ71" s="167"/>
      <c r="AK71" s="3"/>
      <c r="AL71" s="3"/>
      <c r="AM71" s="3"/>
      <c r="AN71" s="3"/>
      <c r="AO71" s="167"/>
      <c r="AP71" s="3"/>
      <c r="AQ71" s="168"/>
      <c r="AR71" s="3"/>
      <c r="AS71" s="169"/>
    </row>
    <row r="72" spans="2:48" outlineLevel="1">
      <c r="B72" s="40"/>
      <c r="C72" s="40"/>
      <c r="D72" s="40"/>
      <c r="E72" s="40"/>
      <c r="F72" s="40"/>
      <c r="G72" s="40"/>
      <c r="H72" s="40"/>
      <c r="I72" s="40"/>
      <c r="J72" s="40"/>
      <c r="K72" s="182"/>
      <c r="L72" s="182"/>
      <c r="M72" s="182"/>
      <c r="N72" s="182"/>
      <c r="O72" s="182"/>
      <c r="P72" s="182"/>
      <c r="Q72" s="182"/>
      <c r="R72" s="182"/>
      <c r="S72" s="182"/>
      <c r="T72" s="174"/>
      <c r="U72" s="174"/>
      <c r="V72" s="174"/>
      <c r="W72" s="174"/>
      <c r="X72" s="174"/>
      <c r="Y72" s="174"/>
      <c r="Z72" s="174"/>
      <c r="AA72" s="174"/>
      <c r="AB72" s="174"/>
      <c r="AC72" s="3"/>
      <c r="AD72" s="3"/>
      <c r="AE72" s="175"/>
      <c r="AG72" s="3"/>
      <c r="AH72" s="3"/>
      <c r="AI72" s="166"/>
      <c r="AJ72" s="167"/>
      <c r="AK72" s="3"/>
      <c r="AL72" s="3"/>
      <c r="AM72" s="3"/>
      <c r="AN72" s="3"/>
      <c r="AO72" s="167"/>
      <c r="AP72" s="3"/>
      <c r="AQ72" s="168"/>
      <c r="AR72" s="3"/>
      <c r="AS72" s="169"/>
    </row>
    <row r="73" spans="2:48" outlineLevel="1">
      <c r="B73" s="40"/>
      <c r="C73" s="40"/>
      <c r="D73" s="40"/>
      <c r="E73" s="40"/>
      <c r="F73" s="40"/>
      <c r="G73" s="40"/>
      <c r="H73" s="40"/>
      <c r="I73" s="40"/>
      <c r="J73" s="40"/>
      <c r="K73" s="182"/>
      <c r="L73" s="182"/>
      <c r="M73" s="182"/>
      <c r="N73" s="182"/>
      <c r="O73" s="182"/>
      <c r="P73" s="182"/>
      <c r="Q73" s="182"/>
      <c r="R73" s="182"/>
      <c r="S73" s="182"/>
      <c r="T73" s="174"/>
      <c r="U73" s="174"/>
      <c r="V73" s="174"/>
      <c r="W73" s="174"/>
      <c r="X73" s="174"/>
      <c r="Y73" s="174"/>
      <c r="Z73" s="174"/>
      <c r="AA73" s="174"/>
      <c r="AB73" s="174"/>
      <c r="AC73" s="3"/>
      <c r="AD73" s="3"/>
      <c r="AE73" s="175"/>
      <c r="AG73" s="3"/>
      <c r="AH73" s="3"/>
      <c r="AI73" s="166"/>
      <c r="AJ73" s="167"/>
      <c r="AK73" s="3"/>
      <c r="AL73" s="3"/>
      <c r="AM73" s="3"/>
      <c r="AN73" s="3"/>
      <c r="AO73" s="167"/>
      <c r="AP73" s="3"/>
      <c r="AQ73" s="168"/>
      <c r="AR73" s="3"/>
      <c r="AS73" s="169"/>
    </row>
    <row r="74" spans="2:48" outlineLevel="1">
      <c r="B74" s="40"/>
      <c r="C74" s="40"/>
      <c r="D74" s="40"/>
      <c r="E74" s="40"/>
      <c r="F74" s="40"/>
      <c r="G74" s="40"/>
      <c r="H74" s="40"/>
      <c r="I74" s="40"/>
      <c r="J74" s="40"/>
      <c r="K74" s="182"/>
      <c r="L74" s="182"/>
      <c r="M74" s="182"/>
      <c r="N74" s="182"/>
      <c r="O74" s="182"/>
      <c r="P74" s="182"/>
      <c r="Q74" s="182"/>
      <c r="R74" s="182"/>
      <c r="S74" s="182"/>
      <c r="T74" s="174"/>
      <c r="U74" s="174"/>
      <c r="V74" s="174"/>
      <c r="W74" s="174"/>
      <c r="X74" s="174"/>
      <c r="Y74" s="174"/>
      <c r="Z74" s="174"/>
      <c r="AA74" s="174"/>
      <c r="AB74" s="174"/>
      <c r="AC74" s="3"/>
      <c r="AD74" s="3"/>
      <c r="AE74" s="175"/>
      <c r="AG74" s="3"/>
      <c r="AH74" s="3"/>
      <c r="AI74" s="166"/>
      <c r="AJ74" s="3"/>
      <c r="AK74" s="3"/>
      <c r="AL74" s="3"/>
      <c r="AM74" s="3"/>
      <c r="AN74" s="3"/>
      <c r="AO74" s="167"/>
      <c r="AP74" s="3"/>
      <c r="AQ74" s="168"/>
      <c r="AR74" s="3"/>
      <c r="AS74" s="169"/>
    </row>
    <row r="75" spans="2:48" outlineLevel="1">
      <c r="B75" s="40"/>
      <c r="C75" s="40"/>
      <c r="D75" s="40"/>
      <c r="E75" s="40"/>
      <c r="F75" s="40"/>
      <c r="G75" s="40"/>
      <c r="H75" s="40"/>
      <c r="I75" s="40"/>
      <c r="J75" s="40"/>
      <c r="K75" s="182"/>
      <c r="L75" s="182"/>
      <c r="M75" s="182"/>
      <c r="N75" s="182"/>
      <c r="O75" s="182"/>
      <c r="P75" s="182"/>
      <c r="Q75" s="182"/>
      <c r="R75" s="182"/>
      <c r="S75" s="182"/>
      <c r="T75" s="174"/>
      <c r="U75" s="174"/>
      <c r="V75" s="174"/>
      <c r="W75" s="174"/>
      <c r="X75" s="174"/>
      <c r="Y75" s="174"/>
      <c r="Z75" s="174"/>
      <c r="AA75" s="174"/>
      <c r="AB75" s="174"/>
      <c r="AC75" s="3"/>
      <c r="AD75" s="3"/>
      <c r="AE75" s="175"/>
      <c r="AG75" s="3"/>
      <c r="AH75" s="3"/>
      <c r="AI75" s="166"/>
      <c r="AJ75" s="3"/>
      <c r="AK75" s="3"/>
      <c r="AL75" s="3"/>
      <c r="AM75" s="3"/>
      <c r="AN75" s="3"/>
      <c r="AO75" s="167"/>
      <c r="AP75" s="3"/>
      <c r="AQ75" s="168"/>
      <c r="AR75" s="3"/>
      <c r="AS75" s="169"/>
    </row>
    <row r="76" spans="2:48" ht="15.75" outlineLevel="1" thickBot="1">
      <c r="B76" s="40"/>
      <c r="C76" s="40"/>
      <c r="D76" s="40"/>
      <c r="E76" s="40"/>
      <c r="F76" s="40"/>
      <c r="G76" s="40"/>
      <c r="H76" s="40"/>
      <c r="I76" s="40"/>
      <c r="J76" s="40"/>
      <c r="K76" s="182"/>
      <c r="L76" s="182"/>
      <c r="M76" s="182"/>
      <c r="N76" s="182"/>
      <c r="O76" s="182"/>
      <c r="P76" s="182"/>
      <c r="Q76" s="182"/>
      <c r="R76" s="182"/>
      <c r="S76" s="182"/>
      <c r="T76" s="174"/>
      <c r="U76" s="174"/>
      <c r="V76" s="174"/>
      <c r="W76" s="174"/>
      <c r="X76" s="174"/>
      <c r="Y76" s="174"/>
      <c r="Z76" s="174"/>
      <c r="AA76" s="174"/>
      <c r="AB76" s="174"/>
      <c r="AC76" s="3"/>
      <c r="AD76" s="3"/>
      <c r="AE76" s="175"/>
      <c r="AG76" s="3"/>
      <c r="AH76" s="3"/>
      <c r="AI76" s="166"/>
      <c r="AJ76" s="3"/>
      <c r="AK76" s="3"/>
      <c r="AL76" s="3"/>
      <c r="AM76" s="3"/>
      <c r="AN76" s="3"/>
      <c r="AO76" s="167"/>
      <c r="AP76" s="3"/>
      <c r="AQ76" s="168"/>
      <c r="AR76" s="3"/>
      <c r="AS76" s="169"/>
    </row>
    <row r="77" spans="2:48" ht="19.5" outlineLevel="1" thickBot="1">
      <c r="B77" s="198" t="s">
        <v>237</v>
      </c>
      <c r="C77" s="203"/>
      <c r="D77" s="203"/>
      <c r="E77" s="203"/>
      <c r="F77" s="203"/>
      <c r="G77" s="203"/>
      <c r="H77" s="203"/>
      <c r="I77" s="203"/>
      <c r="J77" s="199"/>
      <c r="K77" s="199"/>
      <c r="L77" s="199"/>
      <c r="M77" s="199"/>
      <c r="N77" s="199"/>
      <c r="O77" s="199"/>
      <c r="P77" s="199"/>
      <c r="Q77" s="199"/>
      <c r="S77" s="182"/>
      <c r="T77" s="174"/>
      <c r="U77" s="174"/>
      <c r="V77" s="174"/>
      <c r="W77" s="174"/>
      <c r="X77" s="174"/>
      <c r="Y77" s="174"/>
      <c r="Z77" s="174"/>
      <c r="AA77" s="174"/>
      <c r="AB77" s="174"/>
      <c r="AC77" s="3"/>
      <c r="AD77" s="3"/>
      <c r="AE77" s="175"/>
      <c r="AG77" s="3"/>
      <c r="AH77" s="3"/>
      <c r="AI77" s="166"/>
      <c r="AJ77" s="3"/>
      <c r="AK77" s="3"/>
      <c r="AL77" s="3"/>
      <c r="AM77" s="3"/>
      <c r="AN77" s="3"/>
      <c r="AO77" s="167"/>
      <c r="AP77" s="3"/>
      <c r="AQ77" s="168"/>
      <c r="AR77" s="3"/>
      <c r="AS77" s="169"/>
    </row>
    <row r="78" spans="2:48" outlineLevel="1">
      <c r="B78" s="204" t="s">
        <v>109</v>
      </c>
      <c r="C78" s="41"/>
      <c r="D78" s="205" t="s">
        <v>93</v>
      </c>
      <c r="E78" s="40"/>
      <c r="F78" s="40"/>
      <c r="G78" s="40"/>
      <c r="H78" s="40"/>
      <c r="I78" s="40"/>
      <c r="J78" s="40"/>
      <c r="K78" s="182"/>
      <c r="L78" s="182"/>
      <c r="M78" s="182"/>
      <c r="N78" s="182"/>
      <c r="O78" s="182"/>
      <c r="P78" s="182"/>
      <c r="Q78" s="182"/>
      <c r="R78" s="182"/>
      <c r="S78" s="182"/>
      <c r="T78" s="174"/>
      <c r="U78" s="174"/>
      <c r="V78" s="174"/>
      <c r="W78" s="174"/>
      <c r="X78" s="174"/>
      <c r="Y78" s="174"/>
      <c r="Z78" s="174"/>
      <c r="AA78" s="174"/>
      <c r="AB78" s="174"/>
      <c r="AC78" s="3"/>
      <c r="AD78" s="3"/>
      <c r="AE78" s="175"/>
      <c r="AG78" s="3"/>
      <c r="AH78" s="3"/>
      <c r="AI78" s="166"/>
      <c r="AJ78" s="167"/>
      <c r="AK78" s="167"/>
      <c r="AL78" s="3"/>
      <c r="AM78" s="3"/>
      <c r="AN78" s="3"/>
      <c r="AO78" s="167"/>
      <c r="AQ78" s="168"/>
      <c r="AR78" s="3"/>
      <c r="AS78" s="169"/>
    </row>
    <row r="79" spans="2:48">
      <c r="B79" s="40" t="s">
        <v>14</v>
      </c>
      <c r="D79" s="42">
        <f ca="1">+I27</f>
        <v>0.16011726310207411</v>
      </c>
      <c r="E79" s="40"/>
      <c r="F79" s="40"/>
      <c r="G79" s="40"/>
      <c r="H79" s="40"/>
      <c r="I79" s="40"/>
      <c r="J79" s="40"/>
      <c r="K79" s="182"/>
      <c r="L79" s="182"/>
      <c r="M79" s="182"/>
      <c r="N79" s="182"/>
      <c r="O79" s="182"/>
      <c r="P79" s="182"/>
      <c r="Q79" s="182"/>
      <c r="R79" s="182"/>
      <c r="S79" s="182"/>
      <c r="T79" s="172"/>
      <c r="U79" s="172"/>
      <c r="V79" s="172"/>
      <c r="W79" s="172"/>
      <c r="X79" s="172"/>
      <c r="Y79" s="172"/>
      <c r="Z79" s="172"/>
      <c r="AA79" s="172"/>
      <c r="AB79" s="172"/>
      <c r="AC79" s="170"/>
      <c r="AD79" s="170"/>
      <c r="AE79" s="172"/>
      <c r="AG79" s="595"/>
      <c r="AH79" s="595"/>
      <c r="AI79" s="170"/>
      <c r="AJ79" s="170"/>
      <c r="AK79" s="171"/>
      <c r="AL79" s="172"/>
      <c r="AM79" s="172"/>
      <c r="AN79" s="172"/>
      <c r="AO79" s="170"/>
      <c r="AP79" s="172"/>
      <c r="AQ79" s="170"/>
      <c r="AR79" s="172"/>
      <c r="AS79" s="594"/>
      <c r="AT79" s="40"/>
      <c r="AU79" s="40"/>
      <c r="AV79" s="40"/>
    </row>
    <row r="80" spans="2:48">
      <c r="B80" s="40" t="s">
        <v>95</v>
      </c>
      <c r="D80" s="42">
        <f ca="1">+K27</f>
        <v>6.0964375617844145E-2</v>
      </c>
      <c r="E80" s="40"/>
      <c r="F80" s="40"/>
      <c r="G80" s="40"/>
      <c r="H80" s="40"/>
      <c r="I80" s="40"/>
      <c r="J80" s="40"/>
      <c r="K80" s="182"/>
      <c r="L80" s="182"/>
      <c r="M80" s="182"/>
      <c r="N80" s="182"/>
      <c r="O80" s="182"/>
      <c r="P80" s="182"/>
      <c r="Q80" s="182"/>
      <c r="R80" s="182"/>
      <c r="S80" s="182"/>
      <c r="T80" s="176"/>
      <c r="U80" s="176"/>
      <c r="V80" s="177"/>
      <c r="W80" s="177"/>
      <c r="X80" s="177"/>
      <c r="Y80" s="177"/>
      <c r="Z80" s="176"/>
      <c r="AA80" s="176"/>
      <c r="AB80" s="177"/>
      <c r="AC80" s="170"/>
      <c r="AD80" s="170"/>
      <c r="AE80" s="172"/>
      <c r="AG80" s="595"/>
      <c r="AH80" s="595"/>
      <c r="AI80" s="170"/>
      <c r="AJ80" s="170"/>
      <c r="AK80" s="171"/>
      <c r="AL80" s="171"/>
      <c r="AM80" s="171"/>
      <c r="AN80" s="170"/>
      <c r="AO80" s="170"/>
      <c r="AP80" s="172"/>
      <c r="AQ80" s="170"/>
      <c r="AR80" s="172"/>
      <c r="AS80" s="594"/>
      <c r="AT80" s="40"/>
      <c r="AU80" s="40"/>
      <c r="AV80" s="40"/>
    </row>
    <row r="81" spans="2:48">
      <c r="B81" s="40" t="s">
        <v>96</v>
      </c>
      <c r="D81" s="42">
        <f ca="1">+M27</f>
        <v>0.43761028315570943</v>
      </c>
      <c r="E81" s="40"/>
      <c r="F81" s="40"/>
      <c r="G81" s="40"/>
      <c r="H81" s="40"/>
      <c r="I81" s="40"/>
      <c r="K81" s="182"/>
      <c r="L81" s="182"/>
      <c r="M81" s="182"/>
      <c r="N81" s="182"/>
      <c r="O81" s="182"/>
      <c r="P81" s="182"/>
      <c r="Q81" s="182"/>
      <c r="R81" s="182"/>
      <c r="S81" s="182"/>
      <c r="Z81" s="3"/>
      <c r="AA81" s="3"/>
      <c r="AB81" s="45"/>
      <c r="AG81" s="178"/>
      <c r="AH81" s="171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40"/>
      <c r="AU81" s="40"/>
      <c r="AV81" s="40"/>
    </row>
    <row r="82" spans="2:48">
      <c r="B82" s="40" t="s">
        <v>108</v>
      </c>
      <c r="D82" s="42">
        <f ca="1">+Q27+S27</f>
        <v>6.6999614214232631E-2</v>
      </c>
      <c r="E82" s="40"/>
      <c r="F82" s="40"/>
      <c r="G82" s="40"/>
      <c r="H82" s="40"/>
      <c r="I82" s="40"/>
      <c r="K82" s="182"/>
      <c r="L82" s="182"/>
      <c r="M82" s="182"/>
      <c r="N82" s="182"/>
      <c r="O82" s="182"/>
      <c r="P82" s="182"/>
      <c r="Q82" s="182"/>
      <c r="R82" s="182"/>
      <c r="S82" s="182"/>
    </row>
    <row r="83" spans="2:48">
      <c r="B83" s="40" t="s">
        <v>107</v>
      </c>
      <c r="D83" s="42">
        <f ca="1">U27</f>
        <v>6.1539872114366727E-2</v>
      </c>
      <c r="E83" s="40"/>
      <c r="F83" s="40"/>
      <c r="G83" s="40"/>
      <c r="H83" s="40"/>
      <c r="I83" s="40"/>
      <c r="K83" s="182"/>
      <c r="L83" s="182"/>
      <c r="M83" s="182"/>
      <c r="N83" s="182"/>
      <c r="O83" s="182"/>
      <c r="P83" s="182"/>
      <c r="Q83" s="182"/>
      <c r="R83" s="182"/>
      <c r="S83" s="182"/>
    </row>
    <row r="84" spans="2:48">
      <c r="B84" s="40" t="s">
        <v>183</v>
      </c>
      <c r="D84" s="42">
        <f ca="1">+AJ24/$AH$24</f>
        <v>0.11763219681762112</v>
      </c>
      <c r="E84" s="40"/>
      <c r="F84" s="40"/>
      <c r="G84" s="40"/>
      <c r="H84" s="40"/>
      <c r="I84" s="40"/>
      <c r="K84" s="182"/>
      <c r="L84" s="182"/>
      <c r="M84" s="182"/>
      <c r="N84" s="182"/>
      <c r="O84" s="182"/>
      <c r="P84" s="182"/>
      <c r="Q84" s="182"/>
      <c r="R84" s="182"/>
      <c r="S84" s="182"/>
    </row>
    <row r="85" spans="2:48">
      <c r="B85" s="40" t="s">
        <v>236</v>
      </c>
      <c r="D85" s="288">
        <f ca="1">+AF25</f>
        <v>9.5136394978151739E-2</v>
      </c>
      <c r="E85" s="40"/>
      <c r="F85" s="40"/>
      <c r="G85" s="40"/>
      <c r="H85" s="40"/>
      <c r="I85" s="40"/>
      <c r="K85" s="182"/>
      <c r="L85" s="182"/>
      <c r="M85" s="182"/>
      <c r="N85" s="182"/>
      <c r="O85" s="182"/>
      <c r="P85" s="182"/>
      <c r="Q85" s="182"/>
      <c r="R85" s="182"/>
      <c r="S85" s="182"/>
    </row>
    <row r="86" spans="2:48">
      <c r="D86" s="40"/>
      <c r="E86" s="40"/>
      <c r="F86" s="40"/>
      <c r="G86" s="40"/>
      <c r="H86" s="40"/>
      <c r="I86" s="40"/>
      <c r="K86" s="182"/>
      <c r="L86" s="182"/>
      <c r="M86" s="182"/>
      <c r="N86" s="182"/>
      <c r="O86" s="182"/>
      <c r="P86" s="182"/>
      <c r="Q86" s="182"/>
      <c r="R86" s="182"/>
      <c r="S86" s="182"/>
    </row>
    <row r="87" spans="2:48">
      <c r="B87" s="40"/>
      <c r="C87" s="43"/>
      <c r="D87" s="40"/>
      <c r="E87" s="40"/>
      <c r="F87" s="40"/>
      <c r="G87" s="40"/>
      <c r="H87" s="40"/>
      <c r="I87" s="40"/>
      <c r="K87" s="182"/>
      <c r="L87" s="182"/>
      <c r="M87" s="182"/>
      <c r="N87" s="182"/>
      <c r="O87" s="182"/>
      <c r="P87" s="182"/>
      <c r="Q87" s="182"/>
      <c r="R87" s="182"/>
      <c r="S87" s="182"/>
    </row>
    <row r="88" spans="2:48">
      <c r="K88" s="182"/>
      <c r="L88" s="182"/>
      <c r="M88" s="182"/>
      <c r="N88" s="182"/>
      <c r="O88" s="182"/>
      <c r="P88" s="182"/>
      <c r="Q88" s="182"/>
      <c r="R88" s="182"/>
      <c r="S88" s="182"/>
    </row>
    <row r="89" spans="2:48">
      <c r="K89" s="182"/>
      <c r="L89" s="182"/>
      <c r="M89" s="182"/>
      <c r="N89" s="182"/>
      <c r="O89" s="182"/>
      <c r="P89" s="182"/>
      <c r="Q89" s="182"/>
      <c r="R89" s="182"/>
      <c r="S89" s="182"/>
    </row>
  </sheetData>
  <sheetProtection algorithmName="SHA-512" hashValue="pHA7QTbsNhcuKjJcSImfZSK7d6QZGxCrk/s0/f9+YsJBNKNjVCIJqvHThURGR+5J5FZAOZ0DWIi6+1kOscbp7A==" saltValue="fmsY8Rhg3PoDhy1cFdxHHQ==" spinCount="100000" sheet="1" objects="1" scenarios="1"/>
  <mergeCells count="22">
    <mergeCell ref="AS79:AS80"/>
    <mergeCell ref="AG80:AH80"/>
    <mergeCell ref="B5:E5"/>
    <mergeCell ref="AG79:AH79"/>
    <mergeCell ref="Y4:AB5"/>
    <mergeCell ref="Y24:AB24"/>
    <mergeCell ref="Y25:AB25"/>
    <mergeCell ref="B30:E30"/>
    <mergeCell ref="F30:M30"/>
    <mergeCell ref="O30:X30"/>
    <mergeCell ref="AK24:AK25"/>
    <mergeCell ref="AI4:AK5"/>
    <mergeCell ref="F5:I5"/>
    <mergeCell ref="J5:K5"/>
    <mergeCell ref="L5:M5"/>
    <mergeCell ref="N5:O5"/>
    <mergeCell ref="P5:Q5"/>
    <mergeCell ref="R5:S5"/>
    <mergeCell ref="T5:U5"/>
    <mergeCell ref="V5:W5"/>
    <mergeCell ref="AC4:AH5"/>
    <mergeCell ref="B4:W4"/>
  </mergeCells>
  <pageMargins left="0.7" right="0.7" top="0.75" bottom="0.75" header="0.3" footer="0.3"/>
  <pageSetup paperSize="9" scale="29" orientation="landscape" r:id="rId1"/>
  <colBreaks count="1" manualBreakCount="1">
    <brk id="24" min="27" max="5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V50"/>
  <sheetViews>
    <sheetView topLeftCell="A7" workbookViewId="0">
      <selection activeCell="C19" sqref="C19"/>
    </sheetView>
  </sheetViews>
  <sheetFormatPr baseColWidth="10" defaultRowHeight="15"/>
  <cols>
    <col min="1" max="1" width="60.5703125" bestFit="1" customWidth="1"/>
    <col min="2" max="2" width="12.28515625" bestFit="1" customWidth="1"/>
    <col min="3" max="3" width="17.7109375" style="168" bestFit="1" customWidth="1"/>
    <col min="4" max="4" width="9.7109375" style="168" customWidth="1"/>
    <col min="5" max="5" width="17.7109375" bestFit="1" customWidth="1"/>
    <col min="6" max="6" width="9.7109375" customWidth="1"/>
    <col min="7" max="7" width="17.7109375" bestFit="1" customWidth="1"/>
    <col min="8" max="8" width="9.7109375" customWidth="1"/>
    <col min="9" max="9" width="17.7109375" style="168" bestFit="1" customWidth="1"/>
    <col min="10" max="10" width="9.7109375" style="168" customWidth="1"/>
    <col min="11" max="11" width="17.7109375" bestFit="1" customWidth="1"/>
    <col min="12" max="12" width="9.7109375" customWidth="1"/>
    <col min="13" max="13" width="17.7109375" bestFit="1" customWidth="1"/>
    <col min="14" max="14" width="9.7109375" customWidth="1"/>
    <col min="15" max="15" width="17.7109375" bestFit="1" customWidth="1"/>
    <col min="16" max="16" width="9.7109375" customWidth="1"/>
    <col min="17" max="17" width="17.7109375" bestFit="1" customWidth="1"/>
    <col min="18" max="18" width="9.7109375" customWidth="1"/>
    <col min="19" max="19" width="17.7109375" bestFit="1" customWidth="1"/>
    <col min="20" max="20" width="9.7109375" customWidth="1"/>
    <col min="21" max="21" width="17.7109375" bestFit="1" customWidth="1"/>
    <col min="22" max="22" width="9.7109375" customWidth="1"/>
  </cols>
  <sheetData>
    <row r="1" spans="1:22">
      <c r="A1" s="383"/>
      <c r="B1" s="610" t="s">
        <v>320</v>
      </c>
      <c r="C1" s="610" t="str">
        <f>+'6-CUADRO RESUMEN '!B7</f>
        <v>Vivienda Modelo 1</v>
      </c>
      <c r="D1" s="610"/>
      <c r="E1" s="610" t="str">
        <f>+'6-CUADRO RESUMEN '!B8</f>
        <v>Vivienda Modelo 2</v>
      </c>
      <c r="F1" s="610"/>
      <c r="G1" s="610" t="str">
        <f>+'6-CUADRO RESUMEN '!B9</f>
        <v>Vivienda Modelo 3</v>
      </c>
      <c r="H1" s="610"/>
      <c r="I1" s="610" t="str">
        <f>+'6-CUADRO RESUMEN '!B10</f>
        <v>Vivienda Modelo 4</v>
      </c>
      <c r="J1" s="610"/>
      <c r="K1" s="610" t="str">
        <f>+'6-CUADRO RESUMEN '!B11</f>
        <v>Vivienda Modelo 5</v>
      </c>
      <c r="L1" s="610"/>
      <c r="M1" s="610" t="str">
        <f>+'6-CUADRO RESUMEN '!B12</f>
        <v>Vivienda Modelo 6</v>
      </c>
      <c r="N1" s="610"/>
      <c r="O1" s="610" t="str">
        <f>+'6-CUADRO RESUMEN '!B13</f>
        <v>Vivienda Modelo 7</v>
      </c>
      <c r="P1" s="610"/>
      <c r="Q1" s="610" t="str">
        <f>+'6-CUADRO RESUMEN '!B14</f>
        <v>Vivienda Modelo 8</v>
      </c>
      <c r="R1" s="610"/>
      <c r="S1" s="610">
        <f>+'6-CUADRO RESUMEN '!B15</f>
        <v>0</v>
      </c>
      <c r="T1" s="610"/>
      <c r="U1" s="610">
        <f>+'6-CUADRO RESUMEN '!B16</f>
        <v>0</v>
      </c>
      <c r="V1" s="610"/>
    </row>
    <row r="2" spans="1:22">
      <c r="A2" s="384" t="s">
        <v>289</v>
      </c>
      <c r="B2" s="610"/>
      <c r="C2" s="360" t="s">
        <v>318</v>
      </c>
      <c r="D2" s="360" t="s">
        <v>319</v>
      </c>
      <c r="E2" s="360" t="s">
        <v>318</v>
      </c>
      <c r="F2" s="360" t="s">
        <v>319</v>
      </c>
      <c r="G2" s="360" t="s">
        <v>318</v>
      </c>
      <c r="H2" s="360" t="s">
        <v>319</v>
      </c>
      <c r="I2" s="360" t="s">
        <v>318</v>
      </c>
      <c r="J2" s="360" t="s">
        <v>319</v>
      </c>
      <c r="K2" s="360" t="s">
        <v>318</v>
      </c>
      <c r="L2" s="360" t="s">
        <v>319</v>
      </c>
      <c r="M2" s="360" t="s">
        <v>318</v>
      </c>
      <c r="N2" s="360" t="s">
        <v>319</v>
      </c>
      <c r="O2" s="360" t="s">
        <v>318</v>
      </c>
      <c r="P2" s="360" t="s">
        <v>319</v>
      </c>
      <c r="Q2" s="360" t="s">
        <v>318</v>
      </c>
      <c r="R2" s="360" t="s">
        <v>319</v>
      </c>
      <c r="S2" s="360" t="s">
        <v>318</v>
      </c>
      <c r="T2" s="360" t="s">
        <v>319</v>
      </c>
      <c r="U2" s="360" t="s">
        <v>318</v>
      </c>
      <c r="V2" s="360" t="s">
        <v>319</v>
      </c>
    </row>
    <row r="3" spans="1:22">
      <c r="A3" s="383" t="s">
        <v>291</v>
      </c>
      <c r="B3" s="377"/>
      <c r="C3" s="373">
        <f>VLOOKUP(C$1,'6-CUADRO RESUMEN '!$B$7:$U$23,11)</f>
        <v>98500000</v>
      </c>
      <c r="D3" s="375">
        <f ca="1">C3/C$37</f>
        <v>0.43796222327867496</v>
      </c>
      <c r="E3" s="373">
        <f>VLOOKUP(E$1,'6-CUADRO RESUMEN '!$B$7:$U$23,11)</f>
        <v>135000000</v>
      </c>
      <c r="F3" s="375">
        <f t="shared" ref="F3:F8" ca="1" si="0">+E3/E$37</f>
        <v>0.48726526831160583</v>
      </c>
      <c r="G3" s="373">
        <f>VLOOKUP(G$1,'6-CUADRO RESUMEN '!$B$7:$U$23,11)</f>
        <v>145000000</v>
      </c>
      <c r="H3" s="375">
        <f ca="1">+G3/G$37</f>
        <v>0.49917239903331206</v>
      </c>
      <c r="I3" s="373">
        <f>VLOOKUP(I$1,'6-CUADRO RESUMEN '!$B$7:$U$23,11)</f>
        <v>157000000</v>
      </c>
      <c r="J3" s="375">
        <f ca="1">+I3/I$37</f>
        <v>0.51044927195531742</v>
      </c>
      <c r="K3" s="373">
        <f>VLOOKUP(K$1,'6-CUADRO RESUMEN '!$B$7:$U$23,11)</f>
        <v>98500000</v>
      </c>
      <c r="L3" s="375">
        <f ca="1">+K3/K$37</f>
        <v>0.34452754284150572</v>
      </c>
      <c r="M3" s="373">
        <f>VLOOKUP(M$1,'6-CUADRO RESUMEN '!$B$7:$U$23,11)</f>
        <v>135000000</v>
      </c>
      <c r="N3" s="375">
        <f ca="1">+M3/M$37</f>
        <v>0.39879153452610444</v>
      </c>
      <c r="O3" s="373">
        <f>VLOOKUP(O$1,'6-CUADRO RESUMEN '!$B$7:$U$23,11)</f>
        <v>145000000</v>
      </c>
      <c r="P3" s="376">
        <f ca="1">+O3/O$37</f>
        <v>0.41083440339595101</v>
      </c>
      <c r="Q3" s="373">
        <f>VLOOKUP(Q$1,'6-CUADRO RESUMEN '!$B$7:$U$23,11)</f>
        <v>157000000</v>
      </c>
      <c r="R3" s="375">
        <f ca="1">+Q3/Q$37</f>
        <v>0.42404779160773048</v>
      </c>
      <c r="S3" s="373">
        <f>VLOOKUP(S$1,'6-CUADRO RESUMEN '!$B$7:$U$23,11)</f>
        <v>0</v>
      </c>
      <c r="T3" s="375" t="e">
        <f ca="1">+S3/S$37</f>
        <v>#DIV/0!</v>
      </c>
      <c r="U3" s="373">
        <f>VLOOKUP(U$1,'6-CUADRO RESUMEN '!$B$7:$U$23,11)</f>
        <v>0</v>
      </c>
      <c r="V3" s="375" t="e">
        <f ca="1">+U3/U$37</f>
        <v>#DIV/0!</v>
      </c>
    </row>
    <row r="4" spans="1:22">
      <c r="A4" s="369" t="s">
        <v>292</v>
      </c>
      <c r="B4" s="378"/>
      <c r="C4" s="374">
        <f>VLOOKUP(C$1,'6-CUADRO RESUMEN '!$B$7:$U$23,9)</f>
        <v>12437777.777777784</v>
      </c>
      <c r="D4" s="376">
        <f ca="1">+C4/C$37</f>
        <v>5.5302302621336598E-2</v>
      </c>
      <c r="E4" s="374">
        <f>VLOOKUP(E$1,'6-CUADRO RESUMEN '!$B$7:$U$23,9)</f>
        <v>12437777.777777784</v>
      </c>
      <c r="F4" s="376">
        <f t="shared" ca="1" si="0"/>
        <v>4.4892571304363117E-2</v>
      </c>
      <c r="G4" s="374">
        <f>VLOOKUP(G$1,'6-CUADRO RESUMEN '!$B$7:$U$23,9)</f>
        <v>12437777.777777784</v>
      </c>
      <c r="H4" s="376">
        <f t="shared" ref="H4" ca="1" si="1">+G4/G$37</f>
        <v>4.2817899117079672E-2</v>
      </c>
      <c r="I4" s="374">
        <f>VLOOKUP(I$1,'6-CUADRO RESUMEN '!$B$7:$U$23,9)</f>
        <v>12437777.777777784</v>
      </c>
      <c r="J4" s="376">
        <f t="shared" ref="J4" ca="1" si="2">+I4/I$37</f>
        <v>4.0438564403877039E-2</v>
      </c>
      <c r="K4" s="374">
        <f>VLOOKUP(K$1,'6-CUADRO RESUMEN '!$B$7:$U$23,9)</f>
        <v>24875555.555555567</v>
      </c>
      <c r="L4" s="376">
        <f t="shared" ref="L4" ca="1" si="3">+K4/K$37</f>
        <v>8.7008264288050016E-2</v>
      </c>
      <c r="M4" s="374">
        <f>VLOOKUP(M$1,'6-CUADRO RESUMEN '!$B$7:$U$23,9)</f>
        <v>24875555.555555567</v>
      </c>
      <c r="N4" s="376">
        <f t="shared" ref="N4" ca="1" si="4">+M4/M$37</f>
        <v>7.3482673868069392E-2</v>
      </c>
      <c r="O4" s="374">
        <f>VLOOKUP(O$1,'6-CUADRO RESUMEN '!$B$7:$U$23,9)</f>
        <v>24875555.555555567</v>
      </c>
      <c r="P4" s="376">
        <f t="shared" ref="P4" ca="1" si="5">+O4/O$37</f>
        <v>7.0480924315927632E-2</v>
      </c>
      <c r="Q4" s="374">
        <f>VLOOKUP(Q$1,'6-CUADRO RESUMEN '!$B$7:$U$23,9)</f>
        <v>24875555.555555567</v>
      </c>
      <c r="R4" s="376">
        <f t="shared" ref="R4:T4" ca="1" si="6">+Q4/Q$37</f>
        <v>6.7187416549992038E-2</v>
      </c>
      <c r="S4" s="374">
        <f>VLOOKUP(S$1,'6-CUADRO RESUMEN '!$B$7:$U$23,9)</f>
        <v>0</v>
      </c>
      <c r="T4" s="376" t="e">
        <f t="shared" ca="1" si="6"/>
        <v>#DIV/0!</v>
      </c>
      <c r="U4" s="374">
        <f>VLOOKUP(U$1,'6-CUADRO RESUMEN '!$B$7:$U$23,9)</f>
        <v>0</v>
      </c>
      <c r="V4" s="376" t="e">
        <f t="shared" ref="V4" ca="1" si="7">+U4/U$37</f>
        <v>#DIV/0!</v>
      </c>
    </row>
    <row r="5" spans="1:22">
      <c r="A5" s="369" t="s">
        <v>296</v>
      </c>
      <c r="B5" s="379"/>
      <c r="C5" s="374">
        <f ca="1">(VLOOKUP(C$1,'6-CUADRO RESUMEN '!$B$7:$U$23,15)+VLOOKUP(C$1,'6-CUADRO RESUMEN '!$B$7:$U$23,17))*'3- INDIRECTOS Y COSTOS  ADM'!$H$11</f>
        <v>2173930.9230749435</v>
      </c>
      <c r="D5" s="376">
        <f ca="1">+C5/C$37</f>
        <v>9.6659859931387242E-3</v>
      </c>
      <c r="E5" s="374">
        <f ca="1">(VLOOKUP(E$1,'6-CUADRO RESUMEN '!$B$7:$U$23,15)+VLOOKUP(E$1,'6-CUADRO RESUMEN '!$B$7:$U$23,17))*'3- INDIRECTOS Y COSTOS  ADM'!$H$11</f>
        <v>2726479.8291983376</v>
      </c>
      <c r="F5" s="376">
        <f t="shared" ca="1" si="0"/>
        <v>9.8408809297815501E-3</v>
      </c>
      <c r="G5" s="374">
        <f ca="1">(VLOOKUP(G$1,'6-CUADRO RESUMEN '!$B$7:$U$23,15)+VLOOKUP(G$1,'6-CUADRO RESUMEN '!$B$7:$U$23,17))*'3- INDIRECTOS Y COSTOS  ADM'!$H$11</f>
        <v>2877863.0911499527</v>
      </c>
      <c r="H5" s="376">
        <f t="shared" ref="H5" ca="1" si="8">+G5/G$37</f>
        <v>9.9072401606810009E-3</v>
      </c>
      <c r="I5" s="374">
        <f ca="1">(VLOOKUP(I$1,'6-CUADRO RESUMEN '!$B$7:$U$23,15)+VLOOKUP(I$1,'6-CUADRO RESUMEN '!$B$7:$U$23,17))*'3- INDIRECTOS Y COSTOS  ADM'!$H$11</f>
        <v>3059523.0054918895</v>
      </c>
      <c r="J5" s="376">
        <f t="shared" ref="J5" ca="1" si="9">+I5/I$37</f>
        <v>9.9473330616807621E-3</v>
      </c>
      <c r="K5" s="374">
        <f ca="1">(VLOOKUP(K$1,'6-CUADRO RESUMEN '!$B$7:$U$23,15)+VLOOKUP(K$1,'6-CUADRO RESUMEN '!$B$7:$U$23,17))*'3- INDIRECTOS Y COSTOS  ADM'!$H$11</f>
        <v>2856736.7159264833</v>
      </c>
      <c r="L5" s="376">
        <f t="shared" ref="L5" ca="1" si="10">+K5/K$37</f>
        <v>9.9921267135356737E-3</v>
      </c>
      <c r="M5" s="374">
        <f ca="1">(VLOOKUP(M$1,'6-CUADRO RESUMEN '!$B$7:$U$23,15)+VLOOKUP(M$1,'6-CUADRO RESUMEN '!$B$7:$U$23,17))*'3- INDIRECTOS Y COSTOS  ADM'!$H$11</f>
        <v>3409285.6220498765</v>
      </c>
      <c r="N5" s="376">
        <f t="shared" ref="N5" ca="1" si="11">+M5/M$37</f>
        <v>1.0071068480407813E-2</v>
      </c>
      <c r="O5" s="374">
        <f ca="1">(VLOOKUP(O$1,'6-CUADRO RESUMEN '!$B$7:$U$23,15)+VLOOKUP(O$1,'6-CUADRO RESUMEN '!$B$7:$U$23,17))*'3- INDIRECTOS Y COSTOS  ADM'!$H$11</f>
        <v>3560668.8840014916</v>
      </c>
      <c r="P5" s="376">
        <f t="shared" ref="P5" ca="1" si="12">+O5/O$37</f>
        <v>1.0088588114822617E-2</v>
      </c>
      <c r="Q5" s="374">
        <f ca="1">(VLOOKUP(Q$1,'6-CUADRO RESUMEN '!$B$7:$U$23,15)+VLOOKUP(Q$1,'6-CUADRO RESUMEN '!$B$7:$U$23,17))*'3- INDIRECTOS Y COSTOS  ADM'!$H$11</f>
        <v>3742328.7983434284</v>
      </c>
      <c r="R5" s="376">
        <f t="shared" ref="R5:T5" ca="1" si="13">+Q5/Q$37</f>
        <v>1.0107810588583073E-2</v>
      </c>
      <c r="S5" s="374">
        <f ca="1">(VLOOKUP(S$1,'6-CUADRO RESUMEN '!$B$7:$U$23,15)+VLOOKUP(S$1,'6-CUADRO RESUMEN '!$B$7:$U$23,17))*'3- INDIRECTOS Y COSTOS  ADM'!$H$11</f>
        <v>0</v>
      </c>
      <c r="T5" s="376" t="e">
        <f t="shared" ca="1" si="13"/>
        <v>#DIV/0!</v>
      </c>
      <c r="U5" s="374">
        <f ca="1">(VLOOKUP(U$1,'6-CUADRO RESUMEN '!$B$7:$U$23,15)+VLOOKUP(U$1,'6-CUADRO RESUMEN '!$B$7:$U$23,17))*'3- INDIRECTOS Y COSTOS  ADM'!$H$11</f>
        <v>0</v>
      </c>
      <c r="V5" s="376" t="e">
        <f t="shared" ref="V5" ca="1" si="14">+U5/U$37</f>
        <v>#DIV/0!</v>
      </c>
    </row>
    <row r="6" spans="1:22">
      <c r="A6" s="369" t="s">
        <v>297</v>
      </c>
      <c r="B6" s="378"/>
      <c r="C6" s="374">
        <f ca="1">(VLOOKUP(C$1,'6-CUADRO RESUMEN '!$B$7:$U$23,15)+VLOOKUP(C$1,'6-CUADRO RESUMEN '!$B$7:$U$23,17))*'3- INDIRECTOS Y COSTOS  ADM'!$H$12</f>
        <v>295910.19180973433</v>
      </c>
      <c r="D6" s="376">
        <f ca="1">+C6/C$37</f>
        <v>1.3157105126478212E-3</v>
      </c>
      <c r="E6" s="374">
        <f ca="1">(VLOOKUP(E$1,'6-CUADRO RESUMEN '!$B$7:$U$23,15)+VLOOKUP(E$1,'6-CUADRO RESUMEN '!$B$7:$U$23,17))*'3- INDIRECTOS Y COSTOS  ADM'!$H$12</f>
        <v>371121.80550901458</v>
      </c>
      <c r="F6" s="376">
        <f t="shared" ca="1" si="0"/>
        <v>1.3395167862047229E-3</v>
      </c>
      <c r="G6" s="374">
        <f ca="1">(VLOOKUP(G$1,'6-CUADRO RESUMEN '!$B$7:$U$23,15)+VLOOKUP(G$1,'6-CUADRO RESUMEN '!$B$7:$U$23,17))*'3- INDIRECTOS Y COSTOS  ADM'!$H$12</f>
        <v>391727.72707046126</v>
      </c>
      <c r="H6" s="376">
        <f t="shared" ref="H6" ca="1" si="15">+G6/G$37</f>
        <v>1.3485494433767493E-3</v>
      </c>
      <c r="I6" s="374">
        <f ca="1">(VLOOKUP(I$1,'6-CUADRO RESUMEN '!$B$7:$U$23,15)+VLOOKUP(I$1,'6-CUADRO RESUMEN '!$B$7:$U$23,17))*'3- INDIRECTOS Y COSTOS  ADM'!$H$12</f>
        <v>416454.83294419711</v>
      </c>
      <c r="J6" s="376">
        <f t="shared" ref="J6" ca="1" si="16">+I6/I$37</f>
        <v>1.3540067915836862E-3</v>
      </c>
      <c r="K6" s="374">
        <f ca="1">(VLOOKUP(K$1,'6-CUADRO RESUMEN '!$B$7:$U$23,15)+VLOOKUP(K$1,'6-CUADRO RESUMEN '!$B$7:$U$23,17))*'3- INDIRECTOS Y COSTOS  ADM'!$H$12</f>
        <v>388852.05623921938</v>
      </c>
      <c r="L6" s="376">
        <f t="shared" ref="L6" ca="1" si="17">+K6/K$37</f>
        <v>1.3601039945681751E-3</v>
      </c>
      <c r="M6" s="374">
        <f ca="1">(VLOOKUP(M$1,'6-CUADRO RESUMEN '!$B$7:$U$23,15)+VLOOKUP(M$1,'6-CUADRO RESUMEN '!$B$7:$U$23,17))*'3- INDIRECTOS Y COSTOS  ADM'!$H$12</f>
        <v>464063.66993849957</v>
      </c>
      <c r="N6" s="376">
        <f t="shared" ref="N6" ca="1" si="18">+M6/M$37</f>
        <v>1.3708493559451103E-3</v>
      </c>
      <c r="O6" s="374">
        <f ca="1">(VLOOKUP(O$1,'6-CUADRO RESUMEN '!$B$7:$U$23,15)+VLOOKUP(O$1,'6-CUADRO RESUMEN '!$B$7:$U$23,17))*'3- INDIRECTOS Y COSTOS  ADM'!$H$12</f>
        <v>484669.59149994625</v>
      </c>
      <c r="P6" s="376">
        <f t="shared" ref="P6" ca="1" si="19">+O6/O$37</f>
        <v>1.3732340859864808E-3</v>
      </c>
      <c r="Q6" s="374">
        <f ca="1">(VLOOKUP(Q$1,'6-CUADRO RESUMEN '!$B$7:$U$23,15)+VLOOKUP(Q$1,'6-CUADRO RESUMEN '!$B$7:$U$23,17))*'3- INDIRECTOS Y COSTOS  ADM'!$H$12</f>
        <v>509396.69737368211</v>
      </c>
      <c r="R6" s="376">
        <f t="shared" ref="R6:T6" ca="1" si="20">+Q6/Q$37</f>
        <v>1.3758506023794988E-3</v>
      </c>
      <c r="S6" s="374">
        <f ca="1">(VLOOKUP(S$1,'6-CUADRO RESUMEN '!$B$7:$U$23,15)+VLOOKUP(S$1,'6-CUADRO RESUMEN '!$B$7:$U$23,17))*'3- INDIRECTOS Y COSTOS  ADM'!$H$12</f>
        <v>0</v>
      </c>
      <c r="T6" s="376" t="e">
        <f t="shared" ca="1" si="20"/>
        <v>#DIV/0!</v>
      </c>
      <c r="U6" s="374">
        <f ca="1">(VLOOKUP(U$1,'6-CUADRO RESUMEN '!$B$7:$U$23,15)+VLOOKUP(U$1,'6-CUADRO RESUMEN '!$B$7:$U$23,17))*'3- INDIRECTOS Y COSTOS  ADM'!$H$12</f>
        <v>0</v>
      </c>
      <c r="V6" s="376" t="e">
        <f t="shared" ref="V6" ca="1" si="21">+U6/U$37</f>
        <v>#DIV/0!</v>
      </c>
    </row>
    <row r="7" spans="1:22">
      <c r="A7" s="369" t="s">
        <v>298</v>
      </c>
      <c r="B7" s="378"/>
      <c r="C7" s="374">
        <f ca="1">(VLOOKUP(C$1,'6-CUADRO RESUMEN '!$B$7:$U$23,15)+VLOOKUP(C$1,'6-CUADRO RESUMEN '!$B$7:$U$23,17))*'3- INDIRECTOS Y COSTOS  ADM'!$H$13</f>
        <v>493183.65301622386</v>
      </c>
      <c r="D7" s="376">
        <f ca="1">+C7/C$37</f>
        <v>2.1928508544130352E-3</v>
      </c>
      <c r="E7" s="374">
        <f ca="1">(VLOOKUP(E$1,'6-CUADRO RESUMEN '!$B$7:$U$23,15)+VLOOKUP(E$1,'6-CUADRO RESUMEN '!$B$7:$U$23,17))*'3- INDIRECTOS Y COSTOS  ADM'!$H$13</f>
        <v>618536.34251502424</v>
      </c>
      <c r="F7" s="376">
        <f t="shared" ca="1" si="0"/>
        <v>2.2325279770078711E-3</v>
      </c>
      <c r="G7" s="374">
        <f ca="1">(VLOOKUP(G$1,'6-CUADRO RESUMEN '!$B$7:$U$23,15)+VLOOKUP(G$1,'6-CUADRO RESUMEN '!$B$7:$U$23,17))*'3- INDIRECTOS Y COSTOS  ADM'!$H$13</f>
        <v>652879.54511743539</v>
      </c>
      <c r="H7" s="376">
        <f t="shared" ref="H7" ca="1" si="22">+G7/G$37</f>
        <v>2.2475824056279151E-3</v>
      </c>
      <c r="I7" s="374">
        <f ca="1">(VLOOKUP(I$1,'6-CUADRO RESUMEN '!$B$7:$U$23,15)+VLOOKUP(I$1,'6-CUADRO RESUMEN '!$B$7:$U$23,17))*'3- INDIRECTOS Y COSTOS  ADM'!$H$13</f>
        <v>694091.38824032852</v>
      </c>
      <c r="J7" s="376">
        <f t="shared" ref="J7" ca="1" si="23">+I7/I$37</f>
        <v>2.2566779859728107E-3</v>
      </c>
      <c r="K7" s="374">
        <f ca="1">(VLOOKUP(K$1,'6-CUADRO RESUMEN '!$B$7:$U$23,15)+VLOOKUP(K$1,'6-CUADRO RESUMEN '!$B$7:$U$23,17))*'3- INDIRECTOS Y COSTOS  ADM'!$H$13</f>
        <v>648086.76039869897</v>
      </c>
      <c r="L7" s="376">
        <f t="shared" ref="L7" ca="1" si="24">+K7/K$37</f>
        <v>2.2668399909469587E-3</v>
      </c>
      <c r="M7" s="374">
        <f ca="1">(VLOOKUP(M$1,'6-CUADRO RESUMEN '!$B$7:$U$23,15)+VLOOKUP(M$1,'6-CUADRO RESUMEN '!$B$7:$U$23,17))*'3- INDIRECTOS Y COSTOS  ADM'!$H$13</f>
        <v>773439.44989749929</v>
      </c>
      <c r="N7" s="376">
        <f t="shared" ref="N7" ca="1" si="25">+M7/M$37</f>
        <v>2.2847489265751838E-3</v>
      </c>
      <c r="O7" s="374">
        <f ca="1">(VLOOKUP(O$1,'6-CUADRO RESUMEN '!$B$7:$U$23,15)+VLOOKUP(O$1,'6-CUADRO RESUMEN '!$B$7:$U$23,17))*'3- INDIRECTOS Y COSTOS  ADM'!$H$13</f>
        <v>807782.65249991044</v>
      </c>
      <c r="P7" s="376">
        <f t="shared" ref="P7" ca="1" si="26">+O7/O$37</f>
        <v>2.2887234766441346E-3</v>
      </c>
      <c r="Q7" s="374">
        <f ca="1">(VLOOKUP(Q$1,'6-CUADRO RESUMEN '!$B$7:$U$23,15)+VLOOKUP(Q$1,'6-CUADRO RESUMEN '!$B$7:$U$23,17))*'3- INDIRECTOS Y COSTOS  ADM'!$H$13</f>
        <v>848994.49562280357</v>
      </c>
      <c r="R7" s="376">
        <f t="shared" ref="R7:T7" ca="1" si="27">+Q7/Q$37</f>
        <v>2.2930843372991646E-3</v>
      </c>
      <c r="S7" s="374">
        <f ca="1">(VLOOKUP(S$1,'6-CUADRO RESUMEN '!$B$7:$U$23,15)+VLOOKUP(S$1,'6-CUADRO RESUMEN '!$B$7:$U$23,17))*'3- INDIRECTOS Y COSTOS  ADM'!$H$13</f>
        <v>0</v>
      </c>
      <c r="T7" s="376" t="e">
        <f t="shared" ca="1" si="27"/>
        <v>#DIV/0!</v>
      </c>
      <c r="U7" s="374">
        <f ca="1">(VLOOKUP(U$1,'6-CUADRO RESUMEN '!$B$7:$U$23,15)+VLOOKUP(U$1,'6-CUADRO RESUMEN '!$B$7:$U$23,17))*'3- INDIRECTOS Y COSTOS  ADM'!$H$13</f>
        <v>0</v>
      </c>
      <c r="V7" s="376" t="e">
        <f t="shared" ref="V7" ca="1" si="28">+U7/U$37</f>
        <v>#DIV/0!</v>
      </c>
    </row>
    <row r="8" spans="1:22">
      <c r="A8" s="369" t="s">
        <v>299</v>
      </c>
      <c r="B8" s="378"/>
      <c r="C8" s="374">
        <f ca="1">(VLOOKUP(C$1,'6-CUADRO RESUMEN '!$B$7:$U$23,15)+VLOOKUP(C$1,'6-CUADRO RESUMEN '!$B$7:$U$23,17))*('3- INDIRECTOS Y COSTOS  ADM'!$H$20+'3- INDIRECTOS Y COSTOS  ADM'!$H$21+'3- INDIRECTOS Y COSTOS  ADM'!$H$19+'3- INDIRECTOS Y COSTOS  ADM'!$H$22+'3- INDIRECTOS Y COSTOS  ADM'!$H$23+'3- INDIRECTOS Y COSTOS  ADM'!$H$24)</f>
        <v>1972734.6120648955</v>
      </c>
      <c r="D8" s="376">
        <f ca="1">+C8/C$37</f>
        <v>8.7714034176521408E-3</v>
      </c>
      <c r="E8" s="374">
        <f ca="1">(VLOOKUP(E$1,'6-CUADRO RESUMEN '!$B$7:$U$23,15)+VLOOKUP(E$1,'6-CUADRO RESUMEN '!$B$7:$U$23,17))*('3- INDIRECTOS Y COSTOS  ADM'!$H$20+'3- INDIRECTOS Y COSTOS  ADM'!$H$21+'3- INDIRECTOS Y COSTOS  ADM'!$H$19+'3- INDIRECTOS Y COSTOS  ADM'!$H$22+'3- INDIRECTOS Y COSTOS  ADM'!$H$23+'3- INDIRECTOS Y COSTOS  ADM'!$H$24)</f>
        <v>2474145.370060097</v>
      </c>
      <c r="F8" s="376">
        <f t="shared" ca="1" si="0"/>
        <v>8.9301119080314843E-3</v>
      </c>
      <c r="G8" s="374">
        <f ca="1">(VLOOKUP(G$1,'6-CUADRO RESUMEN '!$B$7:$U$23,15)+VLOOKUP(G$1,'6-CUADRO RESUMEN '!$B$7:$U$23,17))*('3- INDIRECTOS Y COSTOS  ADM'!$H$20+'3- INDIRECTOS Y COSTOS  ADM'!$H$21+'3- INDIRECTOS Y COSTOS  ADM'!$H$19+'3- INDIRECTOS Y COSTOS  ADM'!$H$22+'3- INDIRECTOS Y COSTOS  ADM'!$H$23+'3- INDIRECTOS Y COSTOS  ADM'!$H$24)</f>
        <v>2611518.1804697416</v>
      </c>
      <c r="H8" s="376">
        <f t="shared" ref="H8" ca="1" si="29">+G8/G$37</f>
        <v>8.9903296225116603E-3</v>
      </c>
      <c r="I8" s="374">
        <f ca="1">(VLOOKUP(I$1,'6-CUADRO RESUMEN '!$B$7:$U$23,15)+VLOOKUP(I$1,'6-CUADRO RESUMEN '!$B$7:$U$23,17))*('3- INDIRECTOS Y COSTOS  ADM'!$H$20+'3- INDIRECTOS Y COSTOS  ADM'!$H$21+'3- INDIRECTOS Y COSTOS  ADM'!$H$19+'3- INDIRECTOS Y COSTOS  ADM'!$H$22+'3- INDIRECTOS Y COSTOS  ADM'!$H$23+'3- INDIRECTOS Y COSTOS  ADM'!$H$24)</f>
        <v>2776365.5529613141</v>
      </c>
      <c r="J8" s="376">
        <f t="shared" ref="J8" ca="1" si="30">+I8/I$37</f>
        <v>9.0267119438912427E-3</v>
      </c>
      <c r="K8" s="374">
        <f ca="1">(VLOOKUP(K$1,'6-CUADRO RESUMEN '!$B$7:$U$23,15)+VLOOKUP(K$1,'6-CUADRO RESUMEN '!$B$7:$U$23,17))*('3- INDIRECTOS Y COSTOS  ADM'!$H$20+'3- INDIRECTOS Y COSTOS  ADM'!$H$21+'3- INDIRECTOS Y COSTOS  ADM'!$H$19+'3- INDIRECTOS Y COSTOS  ADM'!$H$22+'3- INDIRECTOS Y COSTOS  ADM'!$H$23+'3- INDIRECTOS Y COSTOS  ADM'!$H$24)</f>
        <v>2592347.0415947959</v>
      </c>
      <c r="L8" s="376">
        <f t="shared" ref="L8" ca="1" si="31">+K8/K$37</f>
        <v>9.0673599637878348E-3</v>
      </c>
      <c r="M8" s="374">
        <f ca="1">(VLOOKUP(M$1,'6-CUADRO RESUMEN '!$B$7:$U$23,15)+VLOOKUP(M$1,'6-CUADRO RESUMEN '!$B$7:$U$23,17))*('3- INDIRECTOS Y COSTOS  ADM'!$H$20+'3- INDIRECTOS Y COSTOS  ADM'!$H$21+'3- INDIRECTOS Y COSTOS  ADM'!$H$19+'3- INDIRECTOS Y COSTOS  ADM'!$H$22+'3- INDIRECTOS Y COSTOS  ADM'!$H$23+'3- INDIRECTOS Y COSTOS  ADM'!$H$24)</f>
        <v>3093757.7995899972</v>
      </c>
      <c r="N8" s="376">
        <f t="shared" ref="N8" ca="1" si="32">+M8/M$37</f>
        <v>9.1389957063007354E-3</v>
      </c>
      <c r="O8" s="374">
        <f ca="1">(VLOOKUP(O$1,'6-CUADRO RESUMEN '!$B$7:$U$23,15)+VLOOKUP(O$1,'6-CUADRO RESUMEN '!$B$7:$U$23,17))*('3- INDIRECTOS Y COSTOS  ADM'!$H$20+'3- INDIRECTOS Y COSTOS  ADM'!$H$21+'3- INDIRECTOS Y COSTOS  ADM'!$H$19+'3- INDIRECTOS Y COSTOS  ADM'!$H$22+'3- INDIRECTOS Y COSTOS  ADM'!$H$23+'3- INDIRECTOS Y COSTOS  ADM'!$H$24)</f>
        <v>3231130.6099996418</v>
      </c>
      <c r="P8" s="376">
        <f t="shared" ref="P8" ca="1" si="33">+O8/O$37</f>
        <v>9.1548939065765386E-3</v>
      </c>
      <c r="Q8" s="374">
        <f ca="1">(VLOOKUP(Q$1,'6-CUADRO RESUMEN '!$B$7:$U$23,15)+VLOOKUP(Q$1,'6-CUADRO RESUMEN '!$B$7:$U$23,17))*('3- INDIRECTOS Y COSTOS  ADM'!$H$20+'3- INDIRECTOS Y COSTOS  ADM'!$H$21+'3- INDIRECTOS Y COSTOS  ADM'!$H$19+'3- INDIRECTOS Y COSTOS  ADM'!$H$22+'3- INDIRECTOS Y COSTOS  ADM'!$H$23+'3- INDIRECTOS Y COSTOS  ADM'!$H$24)</f>
        <v>3395977.9824912143</v>
      </c>
      <c r="R8" s="376">
        <f t="shared" ref="R8:T8" ca="1" si="34">+Q8/Q$37</f>
        <v>9.1723373491966586E-3</v>
      </c>
      <c r="S8" s="374">
        <f ca="1">(VLOOKUP(S$1,'6-CUADRO RESUMEN '!$B$7:$U$23,15)+VLOOKUP(S$1,'6-CUADRO RESUMEN '!$B$7:$U$23,17))*('3- INDIRECTOS Y COSTOS  ADM'!$H$20+'3- INDIRECTOS Y COSTOS  ADM'!$H$21+'3- INDIRECTOS Y COSTOS  ADM'!$H$19+'3- INDIRECTOS Y COSTOS  ADM'!$H$22+'3- INDIRECTOS Y COSTOS  ADM'!$H$23+'3- INDIRECTOS Y COSTOS  ADM'!$H$24)</f>
        <v>0</v>
      </c>
      <c r="T8" s="376" t="e">
        <f t="shared" ca="1" si="34"/>
        <v>#DIV/0!</v>
      </c>
      <c r="U8" s="374">
        <f ca="1">(VLOOKUP(U$1,'6-CUADRO RESUMEN '!$B$7:$U$23,15)+VLOOKUP(U$1,'6-CUADRO RESUMEN '!$B$7:$U$23,17))*('3- INDIRECTOS Y COSTOS  ADM'!$H$20+'3- INDIRECTOS Y COSTOS  ADM'!$H$21+'3- INDIRECTOS Y COSTOS  ADM'!$H$19+'3- INDIRECTOS Y COSTOS  ADM'!$H$22+'3- INDIRECTOS Y COSTOS  ADM'!$H$23+'3- INDIRECTOS Y COSTOS  ADM'!$H$24)</f>
        <v>0</v>
      </c>
      <c r="V8" s="376" t="e">
        <f t="shared" ref="V8" ca="1" si="35">+U8/U$37</f>
        <v>#DIV/0!</v>
      </c>
    </row>
    <row r="9" spans="1:22" ht="6" customHeight="1">
      <c r="A9" s="369"/>
      <c r="B9" s="369"/>
      <c r="C9" s="362"/>
      <c r="D9" s="363"/>
      <c r="E9" s="362"/>
      <c r="F9" s="363"/>
      <c r="G9" s="362"/>
      <c r="H9" s="363"/>
      <c r="I9" s="362"/>
      <c r="J9" s="363"/>
      <c r="K9" s="362"/>
      <c r="L9" s="363"/>
      <c r="M9" s="362"/>
      <c r="N9" s="363"/>
      <c r="O9" s="362"/>
      <c r="P9" s="376"/>
      <c r="Q9" s="362"/>
      <c r="R9" s="363"/>
      <c r="S9" s="362"/>
      <c r="T9" s="363"/>
      <c r="U9" s="362"/>
      <c r="V9" s="363"/>
    </row>
    <row r="10" spans="1:22">
      <c r="A10" s="369" t="s">
        <v>290</v>
      </c>
      <c r="B10" s="378"/>
      <c r="C10" s="374">
        <f>VLOOKUP(C$1,'6-CUADRO RESUMEN '!$B$7:$U$23,7)</f>
        <v>32666666.666666668</v>
      </c>
      <c r="D10" s="376">
        <f ca="1">+C10/C$37</f>
        <v>0.14524635492829152</v>
      </c>
      <c r="E10" s="374">
        <f>VLOOKUP(E$1,'6-CUADRO RESUMEN '!$B$7:$U$23,7)</f>
        <v>32666666.666666668</v>
      </c>
      <c r="F10" s="376">
        <f ca="1">+E10/E$37</f>
        <v>0.11790616369021574</v>
      </c>
      <c r="G10" s="374">
        <f>VLOOKUP(G$1,'6-CUADRO RESUMEN '!$B$7:$U$23,7)</f>
        <v>32666666.666666668</v>
      </c>
      <c r="H10" s="376">
        <f t="shared" ref="H10" ca="1" si="36">+G10/G$37</f>
        <v>0.11245723012704502</v>
      </c>
      <c r="I10" s="374">
        <f>VLOOKUP(I$1,'6-CUADRO RESUMEN '!$B$7:$U$23,7)</f>
        <v>32666666.666666668</v>
      </c>
      <c r="J10" s="376">
        <f t="shared" ref="J10" ca="1" si="37">+I10/I$37</f>
        <v>0.10620812877201934</v>
      </c>
      <c r="K10" s="374">
        <f>VLOOKUP(K$1,'6-CUADRO RESUMEN '!$B$7:$U$23,7)</f>
        <v>65333333.333333336</v>
      </c>
      <c r="L10" s="376">
        <f t="shared" ref="L10" ca="1" si="38">+K10/K$37</f>
        <v>0.22851911471044037</v>
      </c>
      <c r="M10" s="374">
        <f>VLOOKUP(M$1,'6-CUADRO RESUMEN '!$B$7:$U$23,7)</f>
        <v>65333333.333333336</v>
      </c>
      <c r="N10" s="376">
        <f t="shared" ref="N10" ca="1" si="39">+M10/M$37</f>
        <v>0.19299540930152215</v>
      </c>
      <c r="O10" s="374">
        <f>VLOOKUP(O$1,'6-CUADRO RESUMEN '!$B$7:$U$23,7)</f>
        <v>65333333.333333336</v>
      </c>
      <c r="P10" s="376">
        <f t="shared" ref="P10" ca="1" si="40">+O10/O$37</f>
        <v>0.1851115932542676</v>
      </c>
      <c r="Q10" s="374">
        <f>VLOOKUP(Q$1,'6-CUADRO RESUMEN '!$B$7:$U$23,7)</f>
        <v>65333333.333333336</v>
      </c>
      <c r="R10" s="376">
        <f t="shared" ref="R10:T10" ca="1" si="41">+Q10/Q$37</f>
        <v>0.17646150139090272</v>
      </c>
      <c r="S10" s="374">
        <f>VLOOKUP(S$1,'6-CUADRO RESUMEN '!$B$7:$U$23,7)</f>
        <v>0</v>
      </c>
      <c r="T10" s="376" t="e">
        <f t="shared" ca="1" si="41"/>
        <v>#DIV/0!</v>
      </c>
      <c r="U10" s="374">
        <f>VLOOKUP(U$1,'6-CUADRO RESUMEN '!$B$7:$U$23,7)</f>
        <v>0</v>
      </c>
      <c r="V10" s="376" t="e">
        <f t="shared" ref="V10" ca="1" si="42">+U10/U$37</f>
        <v>#DIV/0!</v>
      </c>
    </row>
    <row r="11" spans="1:22">
      <c r="A11" s="369" t="s">
        <v>293</v>
      </c>
      <c r="B11" s="378"/>
      <c r="C11" s="374">
        <f ca="1">(VLOOKUP(C$1,'6-CUADRO RESUMEN '!$B$7:$U$23,15)+VLOOKUP(C$1,'6-CUADRO RESUMEN '!$B$7:$U$23,17))*'3- INDIRECTOS Y COSTOS  ADM'!$H$10</f>
        <v>1681278.3666539881</v>
      </c>
      <c r="D11" s="376">
        <f ca="1">+C11/C$37</f>
        <v>7.4754965625392885E-3</v>
      </c>
      <c r="E11" s="374">
        <f ca="1">(VLOOKUP(E$1,'6-CUADRO RESUMEN '!$B$7:$U$23,15)+VLOOKUP(E$1,'6-CUADRO RESUMEN '!$B$7:$U$23,17))*'3- INDIRECTOS Y COSTOS  ADM'!$H$10</f>
        <v>2108609.5723160189</v>
      </c>
      <c r="F11" s="376">
        <f ca="1">+E11/E$37</f>
        <v>7.610757103844336E-3</v>
      </c>
      <c r="G11" s="374">
        <f ca="1">(VLOOKUP(G$1,'6-CUADRO RESUMEN '!$B$7:$U$23,15)+VLOOKUP(G$1,'6-CUADRO RESUMEN '!$B$7:$U$23,17))*'3- INDIRECTOS Y COSTOS  ADM'!$H$10</f>
        <v>2225686.614963151</v>
      </c>
      <c r="H11" s="376">
        <f t="shared" ref="H11" ca="1" si="43">+G11/G$37</f>
        <v>7.6620781178447419E-3</v>
      </c>
      <c r="I11" s="374">
        <f ca="1">(VLOOKUP(I$1,'6-CUADRO RESUMEN '!$B$7:$U$23,15)+VLOOKUP(I$1,'6-CUADRO RESUMEN '!$B$7:$U$23,17))*'3- INDIRECTOS Y COSTOS  ADM'!$H$10</f>
        <v>2366179.0661397087</v>
      </c>
      <c r="J11" s="376">
        <f t="shared" ref="J11" ca="1" si="44">+I11/I$37</f>
        <v>7.6930852332925291E-3</v>
      </c>
      <c r="K11" s="374">
        <f ca="1">(VLOOKUP(K$1,'6-CUADRO RESUMEN '!$B$7:$U$23,15)+VLOOKUP(K$1,'6-CUADRO RESUMEN '!$B$7:$U$23,17))*'3- INDIRECTOS Y COSTOS  ADM'!$H$10</f>
        <v>2209347.8632337293</v>
      </c>
      <c r="L11" s="376">
        <f t="shared" ref="L11" ca="1" si="45">+K11/K$37</f>
        <v>7.7277278233710443E-3</v>
      </c>
      <c r="M11" s="374">
        <f ca="1">(VLOOKUP(M$1,'6-CUADRO RESUMEN '!$B$7:$U$23,15)+VLOOKUP(M$1,'6-CUADRO RESUMEN '!$B$7:$U$23,17))*'3- INDIRECTOS Y COSTOS  ADM'!$H$10</f>
        <v>2636679.06889576</v>
      </c>
      <c r="N11" s="376">
        <f t="shared" ref="N11" ca="1" si="46">+M11/M$37</f>
        <v>7.7887799402800032E-3</v>
      </c>
      <c r="O11" s="374">
        <f ca="1">(VLOOKUP(O$1,'6-CUADRO RESUMEN '!$B$7:$U$23,15)+VLOOKUP(O$1,'6-CUADRO RESUMEN '!$B$7:$U$23,17))*'3- INDIRECTOS Y COSTOS  ADM'!$H$10</f>
        <v>2753756.1115428922</v>
      </c>
      <c r="P11" s="376">
        <f t="shared" ref="P11" ca="1" si="47">+O11/O$37</f>
        <v>7.8023293047150217E-3</v>
      </c>
      <c r="Q11" s="374">
        <f ca="1">(VLOOKUP(Q$1,'6-CUADRO RESUMEN '!$B$7:$U$23,15)+VLOOKUP(Q$1,'6-CUADRO RESUMEN '!$B$7:$U$23,17))*'3- INDIRECTOS Y COSTOS  ADM'!$H$10</f>
        <v>2894248.5627194494</v>
      </c>
      <c r="R11" s="376">
        <f t="shared" ref="R11:T11" ca="1" si="48">+Q11/Q$37</f>
        <v>7.8171956139173916E-3</v>
      </c>
      <c r="S11" s="374">
        <f ca="1">(VLOOKUP(S$1,'6-CUADRO RESUMEN '!$B$7:$U$23,15)+VLOOKUP(S$1,'6-CUADRO RESUMEN '!$B$7:$U$23,17))*'3- INDIRECTOS Y COSTOS  ADM'!$H$10</f>
        <v>0</v>
      </c>
      <c r="T11" s="376" t="e">
        <f t="shared" ca="1" si="48"/>
        <v>#DIV/0!</v>
      </c>
      <c r="U11" s="374">
        <f ca="1">(VLOOKUP(U$1,'6-CUADRO RESUMEN '!$B$7:$U$23,15)+VLOOKUP(U$1,'6-CUADRO RESUMEN '!$B$7:$U$23,17))*'3- INDIRECTOS Y COSTOS  ADM'!$H$10</f>
        <v>0</v>
      </c>
      <c r="V11" s="376" t="e">
        <f t="shared" ref="V11" ca="1" si="49">+U11/U$37</f>
        <v>#DIV/0!</v>
      </c>
    </row>
    <row r="12" spans="1:22">
      <c r="A12" s="369" t="s">
        <v>294</v>
      </c>
      <c r="B12" s="378"/>
      <c r="C12" s="374">
        <f ca="1">(VLOOKUP(C$1,'6-CUADRO RESUMEN '!$B$7:$U$23,15)+VLOOKUP(C$1,'6-CUADRO RESUMEN '!$B$7:$U$23,17))*('3- INDIRECTOS Y COSTOS  ADM'!$H$8+'3- INDIRECTOS Y COSTOS  ADM'!$H$9+'3- INDIRECTOS Y COSTOS  ADM'!$H$18)</f>
        <v>5087564.9016662799</v>
      </c>
      <c r="D12" s="376">
        <f ca="1">+C12/C$37</f>
        <v>2.2620926247800176E-2</v>
      </c>
      <c r="E12" s="374">
        <f ca="1">(VLOOKUP(E$1,'6-CUADRO RESUMEN '!$B$7:$U$23,15)+VLOOKUP(E$1,'6-CUADRO RESUMEN '!$B$7:$U$23,17))*('3- INDIRECTOS Y COSTOS  ADM'!$H$8+'3- INDIRECTOS Y COSTOS  ADM'!$H$9+'3- INDIRECTOS Y COSTOS  ADM'!$H$18)</f>
        <v>6380673.3401217386</v>
      </c>
      <c r="F12" s="376">
        <f ca="1">+E12/E$37</f>
        <v>2.3030225978393552E-2</v>
      </c>
      <c r="G12" s="374">
        <f ca="1">(VLOOKUP(G$1,'6-CUADRO RESUMEN '!$B$7:$U$23,15)+VLOOKUP(G$1,'6-CUADRO RESUMEN '!$B$7:$U$23,17))*('3- INDIRECTOS Y COSTOS  ADM'!$H$8+'3- INDIRECTOS Y COSTOS  ADM'!$H$9+'3- INDIRECTOS Y COSTOS  ADM'!$H$18)</f>
        <v>6734949.6246300852</v>
      </c>
      <c r="H12" s="376">
        <f t="shared" ref="H12" ca="1" si="50">+G12/G$37</f>
        <v>2.3185523872380029E-2</v>
      </c>
      <c r="I12" s="374">
        <f ca="1">(VLOOKUP(I$1,'6-CUADRO RESUMEN '!$B$7:$U$23,15)+VLOOKUP(I$1,'6-CUADRO RESUMEN '!$B$7:$U$23,17))*('3- INDIRECTOS Y COSTOS  ADM'!$H$8+'3- INDIRECTOS Y COSTOS  ADM'!$H$9+'3- INDIRECTOS Y COSTOS  ADM'!$H$18)</f>
        <v>7160081.1660400964</v>
      </c>
      <c r="J12" s="376">
        <f t="shared" ref="J12" ca="1" si="51">+I12/I$37</f>
        <v>2.3279351709211128E-2</v>
      </c>
      <c r="K12" s="374">
        <f ca="1">(VLOOKUP(K$1,'6-CUADRO RESUMEN '!$B$7:$U$23,15)+VLOOKUP(K$1,'6-CUADRO RESUMEN '!$B$7:$U$23,17))*('3- INDIRECTOS Y COSTOS  ADM'!$H$8+'3- INDIRECTOS Y COSTOS  ADM'!$H$9+'3- INDIRECTOS Y COSTOS  ADM'!$H$18)</f>
        <v>6685508.4009253643</v>
      </c>
      <c r="L12" s="376">
        <f t="shared" ref="L12" ca="1" si="52">+K12/K$37</f>
        <v>2.3384180528091981E-2</v>
      </c>
      <c r="M12" s="374">
        <f ca="1">(VLOOKUP(M$1,'6-CUADRO RESUMEN '!$B$7:$U$23,15)+VLOOKUP(M$1,'6-CUADRO RESUMEN '!$B$7:$U$23,17))*('3- INDIRECTOS Y COSTOS  ADM'!$H$8+'3- INDIRECTOS Y COSTOS  ADM'!$H$9+'3- INDIRECTOS Y COSTOS  ADM'!$H$18)</f>
        <v>7978616.8393808221</v>
      </c>
      <c r="N12" s="376">
        <f t="shared" ref="N12" ca="1" si="53">+M12/M$37</f>
        <v>2.3568924835351817E-2</v>
      </c>
      <c r="O12" s="374">
        <f ca="1">(VLOOKUP(O$1,'6-CUADRO RESUMEN '!$B$7:$U$23,15)+VLOOKUP(O$1,'6-CUADRO RESUMEN '!$B$7:$U$23,17))*('3- INDIRECTOS Y COSTOS  ADM'!$H$8+'3- INDIRECTOS Y COSTOS  ADM'!$H$9+'3- INDIRECTOS Y COSTOS  ADM'!$H$18)</f>
        <v>8332893.1238891687</v>
      </c>
      <c r="P12" s="376">
        <f t="shared" ref="P12" ca="1" si="54">+O12/O$37</f>
        <v>2.3609925345622271E-2</v>
      </c>
      <c r="Q12" s="374">
        <f ca="1">(VLOOKUP(Q$1,'6-CUADRO RESUMEN '!$B$7:$U$23,15)+VLOOKUP(Q$1,'6-CUADRO RESUMEN '!$B$7:$U$23,17))*('3- INDIRECTOS Y COSTOS  ADM'!$H$8+'3- INDIRECTOS Y COSTOS  ADM'!$H$9+'3- INDIRECTOS Y COSTOS  ADM'!$H$18)</f>
        <v>8758024.6652991809</v>
      </c>
      <c r="R12" s="376">
        <f t="shared" ref="R12:T12" ca="1" si="55">+Q12/Q$37</f>
        <v>2.3654910943733443E-2</v>
      </c>
      <c r="S12" s="374">
        <f ca="1">(VLOOKUP(S$1,'6-CUADRO RESUMEN '!$B$7:$U$23,15)+VLOOKUP(S$1,'6-CUADRO RESUMEN '!$B$7:$U$23,17))*('3- INDIRECTOS Y COSTOS  ADM'!$H$8+'3- INDIRECTOS Y COSTOS  ADM'!$H$9+'3- INDIRECTOS Y COSTOS  ADM'!$H$18)</f>
        <v>0</v>
      </c>
      <c r="T12" s="376" t="e">
        <f t="shared" ca="1" si="55"/>
        <v>#DIV/0!</v>
      </c>
      <c r="U12" s="374">
        <f ca="1">(VLOOKUP(U$1,'6-CUADRO RESUMEN '!$B$7:$U$23,15)+VLOOKUP(U$1,'6-CUADRO RESUMEN '!$B$7:$U$23,17))*('3- INDIRECTOS Y COSTOS  ADM'!$H$8+'3- INDIRECTOS Y COSTOS  ADM'!$H$9+'3- INDIRECTOS Y COSTOS  ADM'!$H$18)</f>
        <v>0</v>
      </c>
      <c r="V12" s="376" t="e">
        <f t="shared" ref="V12" ca="1" si="56">+U12/U$37</f>
        <v>#DIV/0!</v>
      </c>
    </row>
    <row r="13" spans="1:22">
      <c r="A13" s="369" t="s">
        <v>434</v>
      </c>
      <c r="B13" s="378"/>
      <c r="C13" s="374">
        <f ca="1">VLOOKUP(C$1,'6-CUADRO RESUMEN '!$B$7:$AI$23,34)</f>
        <v>25708899.308669239</v>
      </c>
      <c r="D13" s="376">
        <f ca="1">+C13/C$37</f>
        <v>0.1143099157286535</v>
      </c>
      <c r="E13" s="374">
        <f ca="1">VLOOKUP(E$1,'6-CUADRO RESUMEN '!$B$7:$AI$23,34)</f>
        <v>32197242.871313304</v>
      </c>
      <c r="F13" s="376">
        <f ca="1">+E13/E$37</f>
        <v>0.11621183841914381</v>
      </c>
      <c r="G13" s="374">
        <f ca="1">VLOOKUP(G$1,'6-CUADRO RESUMEN '!$B$7:$AI$23,34)</f>
        <v>33966929.227141082</v>
      </c>
      <c r="H13" s="376">
        <f t="shared" ref="H13" ca="1" si="57">+G13/G$37</f>
        <v>0.11693347275935681</v>
      </c>
      <c r="I13" s="374">
        <f ca="1">VLOOKUP(I$1,'6-CUADRO RESUMEN '!$B$7:$AI$23,34)</f>
        <v>36099584.601341784</v>
      </c>
      <c r="J13" s="376">
        <f t="shared" ref="J13" ca="1" si="58">+I13/I$37</f>
        <v>0.1173694692843586</v>
      </c>
      <c r="K13" s="374">
        <f ca="1">VLOOKUP(K$1,'6-CUADRO RESUMEN '!$B$7:$AI$23,34)</f>
        <v>33695049.690565765</v>
      </c>
      <c r="L13" s="376">
        <f t="shared" ref="L13" ca="1" si="59">+K13/K$37</f>
        <v>0.11785657538896509</v>
      </c>
      <c r="M13" s="374">
        <f ca="1">VLOOKUP(M$1,'6-CUADRO RESUMEN '!$B$7:$AI$23,34)</f>
        <v>40187739.677295387</v>
      </c>
      <c r="N13" s="376">
        <f t="shared" ref="N13" ca="1" si="60">+M13/M$37</f>
        <v>0.11871503981514252</v>
      </c>
      <c r="O13" s="374">
        <f ca="1">VLOOKUP(O$1,'6-CUADRO RESUMEN '!$B$7:$AI$23,34)</f>
        <v>41966558.882513881</v>
      </c>
      <c r="P13" s="376">
        <f t="shared" ref="P13" ca="1" si="61">+O13/O$37</f>
        <v>0.11890555986950786</v>
      </c>
      <c r="Q13" s="374">
        <f ca="1">VLOOKUP(Q$1,'6-CUADRO RESUMEN '!$B$7:$AI$23,34)</f>
        <v>44101141.928775966</v>
      </c>
      <c r="R13" s="376">
        <f t="shared" ref="R13:T13" ca="1" si="62">+Q13/Q$37</f>
        <v>0.11911459772150659</v>
      </c>
      <c r="S13" s="374">
        <f ca="1">VLOOKUP(S$1,'6-CUADRO RESUMEN '!$B$7:$AI$23,34)</f>
        <v>0</v>
      </c>
      <c r="T13" s="376" t="e">
        <f t="shared" ca="1" si="62"/>
        <v>#DIV/0!</v>
      </c>
      <c r="U13" s="374">
        <f ca="1">VLOOKUP(U$1,'6-CUADRO RESUMEN '!$B$7:$AI$23,34)</f>
        <v>0</v>
      </c>
      <c r="V13" s="376" t="e">
        <f t="shared" ref="V13" ca="1" si="63">+U13/U$37</f>
        <v>#DIV/0!</v>
      </c>
    </row>
    <row r="14" spans="1:22" ht="30">
      <c r="A14" s="520" t="s">
        <v>433</v>
      </c>
      <c r="B14" s="378"/>
      <c r="C14" s="374"/>
      <c r="D14" s="376">
        <f ca="1">+C13/(C3+C4+C10)</f>
        <v>0.17902579135435545</v>
      </c>
      <c r="E14" s="374"/>
      <c r="F14" s="376">
        <f ca="1">+E13/(E3+E4+E10)</f>
        <v>0.17876984085889652</v>
      </c>
      <c r="G14" s="374"/>
      <c r="H14" s="376">
        <f ca="1">+G13/(G3+G4+G10)</f>
        <v>0.17867509266500856</v>
      </c>
      <c r="I14" s="374"/>
      <c r="J14" s="376">
        <f ca="1">+I13/(I3+I4+I10)</f>
        <v>0.17861845987887234</v>
      </c>
      <c r="K14" s="374"/>
      <c r="L14" s="376">
        <f ca="1">+K13/(K3+K4+K10)</f>
        <v>0.17855571027396216</v>
      </c>
      <c r="M14" s="374"/>
      <c r="N14" s="376">
        <f ca="1">+M13/(M3+M4+M10)</f>
        <v>0.17844650748720123</v>
      </c>
      <c r="O14" s="374"/>
      <c r="P14" s="376">
        <f ca="1">+O13/(O3+O4+O10)</f>
        <v>0.1784225038465217</v>
      </c>
      <c r="Q14" s="374"/>
      <c r="R14" s="376">
        <f ca="1">+Q13/(Q3+Q4+Q10)</f>
        <v>0.1783962628811368</v>
      </c>
      <c r="S14" s="374"/>
      <c r="T14" s="376" t="e">
        <f ca="1">+S13/(S3+S4+S10)</f>
        <v>#DIV/0!</v>
      </c>
      <c r="U14" s="374"/>
      <c r="V14" s="376" t="e">
        <f ca="1">+U13/(U3+U4+U10)</f>
        <v>#DIV/0!</v>
      </c>
    </row>
    <row r="15" spans="1:22">
      <c r="A15" s="369" t="s">
        <v>295</v>
      </c>
      <c r="B15" s="380"/>
      <c r="C15" s="374">
        <f ca="1">VLOOKUP(C$1,'4-COSTOS DE TRANS Y FIDUCIA'!$A$8:$O$25,15)-VLOOKUP(C$1,'4-COSTOS DE TRANS Y FIDUCIA'!$A$8:$O$25,5)</f>
        <v>22646261.036976364</v>
      </c>
      <c r="D15" s="376">
        <f ca="1">+C15/C$37</f>
        <v>0.10069245515434923</v>
      </c>
      <c r="E15" s="374">
        <f ca="1">VLOOKUP(E$1,'4-COSTOS DE TRANS Y FIDUCIA'!$A$8:$O$25,15)-VLOOKUP(E$1,'4-COSTOS DE TRANS Y FIDUCIA'!$A$8:$O$25,5)</f>
        <v>23844109.771951623</v>
      </c>
      <c r="F15" s="376">
        <f ca="1">+E15/E$37</f>
        <v>8.606227070875104E-2</v>
      </c>
      <c r="G15" s="374">
        <f ca="1">VLOOKUP(G$1,'4-COSTOS DE TRANS Y FIDUCIA'!$A$8:$O$25,15)-VLOOKUP(G$1,'4-COSTOS DE TRANS Y FIDUCIA'!$A$8:$O$25,5)</f>
        <v>23386968.613443982</v>
      </c>
      <c r="H15" s="376">
        <f t="shared" ref="H15" ca="1" si="64">+G15/G$37</f>
        <v>8.0511236061307612E-2</v>
      </c>
      <c r="I15" s="374">
        <f ca="1">VLOOKUP(I$1,'4-COSTOS DE TRANS Y FIDUCIA'!$A$8:$O$25,15)-VLOOKUP(I$1,'4-COSTOS DE TRANS Y FIDUCIA'!$A$8:$O$25,5)</f>
        <v>23731474.683336079</v>
      </c>
      <c r="J15" s="376">
        <f t="shared" ref="J15" ca="1" si="65">+I15/I$37</f>
        <v>7.7157413850541076E-2</v>
      </c>
      <c r="K15" s="374">
        <f ca="1">VLOOKUP(K$1,'4-COSTOS DE TRANS Y FIDUCIA'!$A$8:$O$25,15)-VLOOKUP(K$1,'4-COSTOS DE TRANS Y FIDUCIA'!$A$8:$O$25,5)</f>
        <v>20987936.424810916</v>
      </c>
      <c r="L15" s="376">
        <f t="shared" ref="L15" ca="1" si="66">+K15/K$37</f>
        <v>7.3410377317297881E-2</v>
      </c>
      <c r="M15" s="374">
        <f ca="1">VLOOKUP(M$1,'4-COSTOS DE TRANS Y FIDUCIA'!$A$8:$O$25,15)-VLOOKUP(M$1,'4-COSTOS DE TRANS Y FIDUCIA'!$A$8:$O$25,5)</f>
        <v>22615619.877640106</v>
      </c>
      <c r="N15" s="376">
        <f t="shared" ref="N15" ca="1" si="67">+M15/M$37</f>
        <v>6.6806798187134572E-2</v>
      </c>
      <c r="O15" s="374">
        <f ca="1">VLOOKUP(O$1,'4-COSTOS DE TRANS Y FIDUCIA'!$A$8:$O$25,15)-VLOOKUP(O$1,'4-COSTOS DE TRANS Y FIDUCIA'!$A$8:$O$25,5)</f>
        <v>23061560.550720509</v>
      </c>
      <c r="P15" s="376">
        <f t="shared" ref="P15" ca="1" si="68">+O15/O$37</f>
        <v>6.5341258415412828E-2</v>
      </c>
      <c r="Q15" s="374">
        <f ca="1">VLOOKUP(Q$1,'4-COSTOS DE TRANS Y FIDUCIA'!$A$8:$O$25,15)-VLOOKUP(Q$1,'4-COSTOS DE TRANS Y FIDUCIA'!$A$8:$O$25,5)</f>
        <v>23596689.358416997</v>
      </c>
      <c r="R15" s="376">
        <f t="shared" ref="R15:T15" ca="1" si="69">+Q15/Q$37</f>
        <v>6.3733273959811224E-2</v>
      </c>
      <c r="S15" s="374">
        <f ca="1">VLOOKUP(S$1,'4-COSTOS DE TRANS Y FIDUCIA'!$A$8:$O$25,15)-VLOOKUP(S$1,'4-COSTOS DE TRANS Y FIDUCIA'!$A$8:$O$25,5)</f>
        <v>0</v>
      </c>
      <c r="T15" s="376" t="e">
        <f t="shared" ca="1" si="69"/>
        <v>#DIV/0!</v>
      </c>
      <c r="U15" s="374">
        <f ca="1">VLOOKUP(U$1,'4-COSTOS DE TRANS Y FIDUCIA'!$A$8:$O$25,15)-VLOOKUP(U$1,'4-COSTOS DE TRANS Y FIDUCIA'!$A$8:$O$25,5)</f>
        <v>0</v>
      </c>
      <c r="V15" s="376" t="e">
        <f t="shared" ref="V15" ca="1" si="70">+U15/U$37</f>
        <v>#DIV/0!</v>
      </c>
    </row>
    <row r="16" spans="1:22">
      <c r="A16" s="369"/>
      <c r="B16" s="369"/>
      <c r="C16" s="362"/>
      <c r="D16" s="363"/>
      <c r="E16" s="362"/>
      <c r="F16" s="363"/>
      <c r="G16" s="362"/>
      <c r="H16" s="363"/>
      <c r="I16" s="362"/>
      <c r="J16" s="363"/>
      <c r="K16" s="362"/>
      <c r="L16" s="363"/>
      <c r="M16" s="362"/>
      <c r="N16" s="363"/>
      <c r="O16" s="362"/>
      <c r="P16" s="363"/>
      <c r="Q16" s="362"/>
      <c r="R16" s="363"/>
      <c r="S16" s="362"/>
      <c r="T16" s="363"/>
      <c r="U16" s="362"/>
      <c r="V16" s="363"/>
    </row>
    <row r="17" spans="1:22">
      <c r="A17" s="369" t="s">
        <v>300</v>
      </c>
      <c r="B17" s="369"/>
      <c r="C17" s="362"/>
      <c r="D17" s="363"/>
      <c r="E17" s="362"/>
      <c r="F17" s="363"/>
      <c r="G17" s="362"/>
      <c r="H17" s="363"/>
      <c r="I17" s="362"/>
      <c r="J17" s="363"/>
      <c r="K17" s="362"/>
      <c r="L17" s="363"/>
      <c r="M17" s="362"/>
      <c r="N17" s="363"/>
      <c r="O17" s="362"/>
      <c r="P17" s="363"/>
      <c r="Q17" s="362"/>
      <c r="R17" s="363"/>
      <c r="S17" s="362"/>
      <c r="T17" s="363"/>
      <c r="U17" s="362"/>
      <c r="V17" s="363"/>
    </row>
    <row r="18" spans="1:22">
      <c r="A18" s="369" t="s">
        <v>301</v>
      </c>
      <c r="B18" s="381"/>
      <c r="C18" s="364">
        <f>'4-COSTOS DE TRANS Y FIDUCIA'!$J$5</f>
        <v>0.02</v>
      </c>
      <c r="D18" s="365"/>
      <c r="E18" s="364">
        <f>'4-COSTOS DE TRANS Y FIDUCIA'!$J$5</f>
        <v>0.02</v>
      </c>
      <c r="F18" s="365"/>
      <c r="G18" s="364">
        <f>'4-COSTOS DE TRANS Y FIDUCIA'!$J$5</f>
        <v>0.02</v>
      </c>
      <c r="H18" s="365"/>
      <c r="I18" s="364">
        <f>'4-COSTOS DE TRANS Y FIDUCIA'!$J$5</f>
        <v>0.02</v>
      </c>
      <c r="J18" s="365"/>
      <c r="K18" s="364">
        <f>'4-COSTOS DE TRANS Y FIDUCIA'!$J$5</f>
        <v>0.02</v>
      </c>
      <c r="L18" s="365"/>
      <c r="M18" s="364">
        <f>'4-COSTOS DE TRANS Y FIDUCIA'!$J$5</f>
        <v>0.02</v>
      </c>
      <c r="N18" s="365"/>
      <c r="O18" s="364">
        <f>'4-COSTOS DE TRANS Y FIDUCIA'!$J$5</f>
        <v>0.02</v>
      </c>
      <c r="P18" s="365"/>
      <c r="Q18" s="364">
        <f>'4-COSTOS DE TRANS Y FIDUCIA'!$J$5</f>
        <v>0.02</v>
      </c>
      <c r="R18" s="365"/>
      <c r="S18" s="364">
        <f>'4-COSTOS DE TRANS Y FIDUCIA'!$J$5</f>
        <v>0.02</v>
      </c>
      <c r="T18" s="365"/>
      <c r="U18" s="364">
        <f>'4-COSTOS DE TRANS Y FIDUCIA'!$J$5</f>
        <v>0.02</v>
      </c>
      <c r="V18" s="365"/>
    </row>
    <row r="19" spans="1:22">
      <c r="A19" s="369" t="s">
        <v>310</v>
      </c>
      <c r="B19" s="381"/>
      <c r="C19" s="387">
        <f t="shared" ref="C19:Q19" ca="1" si="71">+C18*C37</f>
        <v>4498104.8485236382</v>
      </c>
      <c r="D19" s="388">
        <f ca="1">+C19/C$37</f>
        <v>0.02</v>
      </c>
      <c r="E19" s="387">
        <f t="shared" ca="1" si="71"/>
        <v>5541129.5973456325</v>
      </c>
      <c r="F19" s="388">
        <f ca="1">+E19/E$37</f>
        <v>0.02</v>
      </c>
      <c r="G19" s="387">
        <f t="shared" ca="1" si="71"/>
        <v>5809616.0877806665</v>
      </c>
      <c r="H19" s="388">
        <f ca="1">+G19/G$37</f>
        <v>0.02</v>
      </c>
      <c r="I19" s="387">
        <f t="shared" ca="1" si="71"/>
        <v>6151443.7820079066</v>
      </c>
      <c r="J19" s="388">
        <f ca="1">+I19/I$37</f>
        <v>0.02</v>
      </c>
      <c r="K19" s="387">
        <f t="shared" ca="1" si="71"/>
        <v>5717975.3576516416</v>
      </c>
      <c r="L19" s="388">
        <f ca="1">+K19/K$37</f>
        <v>0.02</v>
      </c>
      <c r="M19" s="387">
        <f t="shared" ca="1" si="71"/>
        <v>6770454.6517229574</v>
      </c>
      <c r="N19" s="388">
        <f ca="1">+M19/M$37</f>
        <v>0.02</v>
      </c>
      <c r="O19" s="387">
        <f t="shared" ca="1" si="71"/>
        <v>7058805.1439427743</v>
      </c>
      <c r="P19" s="388">
        <f ca="1">+O19/O$37</f>
        <v>0.02</v>
      </c>
      <c r="Q19" s="387">
        <f t="shared" ca="1" si="71"/>
        <v>7404825.7346065547</v>
      </c>
      <c r="R19" s="388">
        <f ca="1">+Q19/Q$37</f>
        <v>0.02</v>
      </c>
      <c r="S19" s="387">
        <f t="shared" ref="S19" ca="1" si="72">+S18*S37</f>
        <v>0</v>
      </c>
      <c r="T19" s="388" t="e">
        <f ca="1">+S19/S$37</f>
        <v>#DIV/0!</v>
      </c>
      <c r="U19" s="387">
        <f t="shared" ref="U19" ca="1" si="73">+U18*U37</f>
        <v>0</v>
      </c>
      <c r="V19" s="388" t="e">
        <f t="shared" ref="V19" ca="1" si="74">+U19/U$37</f>
        <v>#DIV/0!</v>
      </c>
    </row>
    <row r="20" spans="1:22">
      <c r="A20" s="369"/>
      <c r="B20" s="369"/>
      <c r="C20" s="362"/>
      <c r="D20" s="363"/>
      <c r="E20" s="362"/>
      <c r="F20" s="363"/>
      <c r="G20" s="362"/>
      <c r="H20" s="363"/>
      <c r="I20" s="362"/>
      <c r="J20" s="363"/>
      <c r="K20" s="362"/>
      <c r="L20" s="363"/>
      <c r="M20" s="362"/>
      <c r="N20" s="363"/>
      <c r="O20" s="362"/>
      <c r="P20" s="363"/>
      <c r="Q20" s="362"/>
      <c r="R20" s="363"/>
      <c r="S20" s="362"/>
      <c r="T20" s="363"/>
      <c r="U20" s="362"/>
      <c r="V20" s="363"/>
    </row>
    <row r="21" spans="1:22">
      <c r="A21" s="369" t="s">
        <v>302</v>
      </c>
      <c r="B21" s="369"/>
      <c r="C21" s="362"/>
      <c r="D21" s="363"/>
      <c r="E21" s="362"/>
      <c r="F21" s="363"/>
      <c r="G21" s="362"/>
      <c r="H21" s="363"/>
      <c r="I21" s="362"/>
      <c r="J21" s="363"/>
      <c r="K21" s="362"/>
      <c r="L21" s="363"/>
      <c r="M21" s="362"/>
      <c r="N21" s="363"/>
      <c r="O21" s="362"/>
      <c r="P21" s="363"/>
      <c r="Q21" s="362"/>
      <c r="R21" s="363"/>
      <c r="S21" s="362"/>
      <c r="T21" s="363"/>
      <c r="U21" s="362"/>
      <c r="V21" s="363"/>
    </row>
    <row r="22" spans="1:22">
      <c r="A22" s="369" t="s">
        <v>443</v>
      </c>
      <c r="B22" s="369"/>
      <c r="C22" s="533">
        <f>+'4-COSTOS DE TRANS Y FIDUCIA'!$S$5</f>
        <v>0.49</v>
      </c>
      <c r="D22" s="366"/>
      <c r="E22" s="533">
        <f>+'4-COSTOS DE TRANS Y FIDUCIA'!$S$5</f>
        <v>0.49</v>
      </c>
      <c r="F22" s="366"/>
      <c r="G22" s="533">
        <f>+'4-COSTOS DE TRANS Y FIDUCIA'!$S$5</f>
        <v>0.49</v>
      </c>
      <c r="H22" s="366"/>
      <c r="I22" s="533">
        <f>+'4-COSTOS DE TRANS Y FIDUCIA'!$S$5</f>
        <v>0.49</v>
      </c>
      <c r="J22" s="366"/>
      <c r="K22" s="533">
        <f>+'4-COSTOS DE TRANS Y FIDUCIA'!$S$5</f>
        <v>0.49</v>
      </c>
      <c r="L22" s="366"/>
      <c r="M22" s="533">
        <f>+'4-COSTOS DE TRANS Y FIDUCIA'!$S$5</f>
        <v>0.49</v>
      </c>
      <c r="N22" s="366"/>
      <c r="O22" s="533">
        <f>+'4-COSTOS DE TRANS Y FIDUCIA'!$S$5</f>
        <v>0.49</v>
      </c>
      <c r="P22" s="366"/>
      <c r="Q22" s="533">
        <f>+'4-COSTOS DE TRANS Y FIDUCIA'!$S$5</f>
        <v>0.49</v>
      </c>
      <c r="R22" s="366"/>
      <c r="S22" s="533">
        <f>+'4-COSTOS DE TRANS Y FIDUCIA'!$S$5</f>
        <v>0.49</v>
      </c>
      <c r="T22" s="366"/>
      <c r="U22" s="533">
        <f>+'4-COSTOS DE TRANS Y FIDUCIA'!$S$5</f>
        <v>0.49</v>
      </c>
      <c r="V22" s="366"/>
    </row>
    <row r="23" spans="1:22">
      <c r="A23" s="369"/>
      <c r="B23" s="369"/>
      <c r="C23" s="362"/>
      <c r="D23" s="363"/>
      <c r="E23" s="362"/>
      <c r="F23" s="363"/>
      <c r="G23" s="362"/>
      <c r="H23" s="363"/>
      <c r="I23" s="362"/>
      <c r="J23" s="363"/>
      <c r="K23" s="362"/>
      <c r="L23" s="363"/>
      <c r="M23" s="362"/>
      <c r="N23" s="363"/>
      <c r="O23" s="362"/>
      <c r="P23" s="363"/>
      <c r="Q23" s="362"/>
      <c r="R23" s="363"/>
      <c r="S23" s="362"/>
      <c r="T23" s="363"/>
      <c r="U23" s="362"/>
      <c r="V23" s="363"/>
    </row>
    <row r="24" spans="1:22">
      <c r="A24" s="382" t="s">
        <v>303</v>
      </c>
      <c r="B24" s="382"/>
      <c r="C24" s="367">
        <f ca="1">+C3+C4+C5+C6+C7+C8+C10+C11+C12+C13+C15+C19</f>
        <v>208162312.28689978</v>
      </c>
      <c r="D24" s="368"/>
      <c r="E24" s="367">
        <f ca="1">+E3+E4+E5+E6+E7+E8+E10+E11+E12+E13+E15+E19</f>
        <v>256366492.94477519</v>
      </c>
      <c r="F24" s="368"/>
      <c r="G24" s="367">
        <f t="shared" ref="G24:Q24" ca="1" si="75">+G3+G4+G5+G6+G7+G8+G10+G11+G12+G13+G15+G19</f>
        <v>268762583.15621102</v>
      </c>
      <c r="H24" s="368"/>
      <c r="I24" s="367">
        <f t="shared" ca="1" si="75"/>
        <v>284559642.52294779</v>
      </c>
      <c r="J24" s="368"/>
      <c r="K24" s="367">
        <f t="shared" ca="1" si="75"/>
        <v>264490729.20023552</v>
      </c>
      <c r="L24" s="368"/>
      <c r="M24" s="367">
        <f t="shared" ca="1" si="75"/>
        <v>313138545.54529983</v>
      </c>
      <c r="N24" s="368"/>
      <c r="O24" s="367">
        <f t="shared" ca="1" si="75"/>
        <v>326466714.43949914</v>
      </c>
      <c r="P24" s="368"/>
      <c r="Q24" s="367">
        <f t="shared" ca="1" si="75"/>
        <v>342460517.11253822</v>
      </c>
      <c r="R24" s="368"/>
      <c r="S24" s="367">
        <f t="shared" ref="S24" ca="1" si="76">+S3+S4+S5+S6+S7+S8+S10+S11+S12+S13+S15+S19</f>
        <v>0</v>
      </c>
      <c r="T24" s="368"/>
      <c r="U24" s="367">
        <f t="shared" ref="U24" ca="1" si="77">+U3+U4+U5+U6+U7+U8+U10+U11+U12+U13+U15+U19</f>
        <v>0</v>
      </c>
      <c r="V24" s="368"/>
    </row>
    <row r="25" spans="1:22">
      <c r="A25" s="369"/>
      <c r="B25" s="369"/>
      <c r="C25" s="362"/>
      <c r="D25" s="363"/>
      <c r="E25" s="362"/>
      <c r="F25" s="363"/>
      <c r="G25" s="362"/>
      <c r="H25" s="363"/>
      <c r="I25" s="362"/>
      <c r="J25" s="363"/>
      <c r="K25" s="362"/>
      <c r="L25" s="363"/>
      <c r="M25" s="362"/>
      <c r="N25" s="363"/>
      <c r="O25" s="362"/>
      <c r="P25" s="363"/>
      <c r="Q25" s="362"/>
      <c r="R25" s="363"/>
      <c r="S25" s="362"/>
      <c r="T25" s="363"/>
      <c r="U25" s="362"/>
      <c r="V25" s="363"/>
    </row>
    <row r="26" spans="1:22">
      <c r="A26" s="382" t="s">
        <v>304</v>
      </c>
      <c r="B26" s="382"/>
      <c r="C26" s="362"/>
      <c r="D26" s="363"/>
      <c r="E26" s="362"/>
      <c r="F26" s="363"/>
      <c r="G26" s="362"/>
      <c r="H26" s="363"/>
      <c r="I26" s="362"/>
      <c r="J26" s="363"/>
      <c r="K26" s="362"/>
      <c r="L26" s="363"/>
      <c r="M26" s="362"/>
      <c r="N26" s="363"/>
      <c r="O26" s="362"/>
      <c r="P26" s="363"/>
      <c r="Q26" s="362"/>
      <c r="R26" s="363"/>
      <c r="S26" s="362"/>
      <c r="T26" s="363"/>
      <c r="U26" s="362"/>
      <c r="V26" s="363"/>
    </row>
    <row r="27" spans="1:22">
      <c r="A27" s="369"/>
      <c r="B27" s="369"/>
      <c r="C27" s="362"/>
      <c r="D27" s="363"/>
      <c r="E27" s="362"/>
      <c r="F27" s="363"/>
      <c r="G27" s="362"/>
      <c r="H27" s="363"/>
      <c r="I27" s="362"/>
      <c r="J27" s="363"/>
      <c r="K27" s="362"/>
      <c r="L27" s="363"/>
      <c r="M27" s="362"/>
      <c r="N27" s="363"/>
      <c r="O27" s="362"/>
      <c r="P27" s="363"/>
      <c r="Q27" s="362"/>
      <c r="R27" s="363"/>
      <c r="S27" s="362"/>
      <c r="T27" s="363"/>
      <c r="U27" s="362"/>
      <c r="V27" s="363"/>
    </row>
    <row r="28" spans="1:22">
      <c r="A28" s="369" t="s">
        <v>305</v>
      </c>
      <c r="B28" s="379"/>
      <c r="C28" s="374">
        <f ca="1">(VLOOKUP(C$1,'6-CUADRO RESUMEN '!$B$7:$U$23,15)+VLOOKUP(C$1,'6-CUADRO RESUMEN '!$B$7:$U$23,17))*('3- INDIRECTOS Y COSTOS  ADM'!$H$16+'3- INDIRECTOS Y COSTOS  ADM'!$H$17)</f>
        <v>1099902.8809841867</v>
      </c>
      <c r="D28" s="376">
        <f t="shared" ref="D28:F29" ca="1" si="78">+C28/C$37</f>
        <v>4.8905168644310069E-3</v>
      </c>
      <c r="E28" s="374">
        <f ca="1">(VLOOKUP(E$1,'6-CUADRO RESUMEN '!$B$7:$U$23,15)+VLOOKUP(E$1,'6-CUADRO RESUMEN '!$B$7:$U$23,17))*('3- INDIRECTOS Y COSTOS  ADM'!$H$16+'3- INDIRECTOS Y COSTOS  ADM'!$H$17)</f>
        <v>1379465.6432039458</v>
      </c>
      <c r="F28" s="376">
        <f t="shared" ca="1" si="78"/>
        <v>4.979005161203056E-3</v>
      </c>
      <c r="G28" s="374">
        <f ca="1">(VLOOKUP(G$1,'6-CUADRO RESUMEN '!$B$7:$U$23,15)+VLOOKUP(G$1,'6-CUADRO RESUMEN '!$B$7:$U$23,17))*('3- INDIRECTOS Y COSTOS  ADM'!$H$16+'3- INDIRECTOS Y COSTOS  ADM'!$H$17)</f>
        <v>1456058.1807984007</v>
      </c>
      <c r="H28" s="376">
        <f t="shared" ref="H28" ca="1" si="79">+G28/G$37</f>
        <v>5.0125796913187423E-3</v>
      </c>
      <c r="I28" s="374">
        <f ca="1">(VLOOKUP(I$1,'6-CUADRO RESUMEN '!$B$7:$U$23,15)+VLOOKUP(I$1,'6-CUADRO RESUMEN '!$B$7:$U$23,17))*('3- INDIRECTOS Y COSTOS  ADM'!$H$16+'3- INDIRECTOS Y COSTOS  ADM'!$H$17)</f>
        <v>1547969.2259117458</v>
      </c>
      <c r="J28" s="376">
        <f t="shared" ref="J28" ca="1" si="80">+I28/I$37</f>
        <v>5.0328647412476871E-3</v>
      </c>
      <c r="K28" s="374">
        <f ca="1">(VLOOKUP(K$1,'6-CUADRO RESUMEN '!$B$7:$U$23,15)+VLOOKUP(K$1,'6-CUADRO RESUMEN '!$B$7:$U$23,17))*('3- INDIRECTOS Y COSTOS  ADM'!$H$16+'3- INDIRECTOS Y COSTOS  ADM'!$H$17)</f>
        <v>1445369.2666629967</v>
      </c>
      <c r="L28" s="376">
        <f t="shared" ref="L28" ca="1" si="81">+K28/K$37</f>
        <v>5.0555281415434654E-3</v>
      </c>
      <c r="M28" s="374">
        <f ca="1">(VLOOKUP(M$1,'6-CUADRO RESUMEN '!$B$7:$U$23,15)+VLOOKUP(M$1,'6-CUADRO RESUMEN '!$B$7:$U$23,17))*('3- INDIRECTOS Y COSTOS  ADM'!$H$16+'3- INDIRECTOS Y COSTOS  ADM'!$H$17)</f>
        <v>1724932.0288827557</v>
      </c>
      <c r="N28" s="376">
        <f t="shared" ref="N28" ca="1" si="82">+M28/M$37</f>
        <v>5.0954688203805991E-3</v>
      </c>
      <c r="O28" s="374">
        <f ca="1">(VLOOKUP(O$1,'6-CUADRO RESUMEN '!$B$7:$U$23,15)+VLOOKUP(O$1,'6-CUADRO RESUMEN '!$B$7:$U$23,17))*('3- INDIRECTOS Y COSTOS  ADM'!$H$16+'3- INDIRECTOS Y COSTOS  ADM'!$H$17)</f>
        <v>1801524.5664772103</v>
      </c>
      <c r="P28" s="376">
        <f t="shared" ref="P28" ca="1" si="83">+O28/O$37</f>
        <v>5.1043328998056142E-3</v>
      </c>
      <c r="Q28" s="374">
        <f ca="1">(VLOOKUP(Q$1,'6-CUADRO RESUMEN '!$B$7:$U$23,15)+VLOOKUP(Q$1,'6-CUADRO RESUMEN '!$B$7:$U$23,17))*('3- INDIRECTOS Y COSTOS  ADM'!$H$16+'3- INDIRECTOS Y COSTOS  ADM'!$H$17)</f>
        <v>1893435.6115905554</v>
      </c>
      <c r="R28" s="376">
        <f t="shared" ref="R28:T28" ca="1" si="84">+Q28/Q$37</f>
        <v>5.1140585327796662E-3</v>
      </c>
      <c r="S28" s="374">
        <f ca="1">(VLOOKUP(S$1,'6-CUADRO RESUMEN '!$B$7:$U$23,15)+VLOOKUP(S$1,'6-CUADRO RESUMEN '!$B$7:$U$23,17))*('3- INDIRECTOS Y COSTOS  ADM'!$H$16+'3- INDIRECTOS Y COSTOS  ADM'!$H$17)</f>
        <v>0</v>
      </c>
      <c r="T28" s="376" t="e">
        <f t="shared" ca="1" si="84"/>
        <v>#DIV/0!</v>
      </c>
      <c r="U28" s="374">
        <f ca="1">(VLOOKUP(U$1,'6-CUADRO RESUMEN '!$B$7:$U$23,15)+VLOOKUP(U$1,'6-CUADRO RESUMEN '!$B$7:$U$23,17))*('3- INDIRECTOS Y COSTOS  ADM'!$H$16+'3- INDIRECTOS Y COSTOS  ADM'!$H$17)</f>
        <v>0</v>
      </c>
      <c r="V28" s="376" t="e">
        <f t="shared" ref="V28" ca="1" si="85">+U28/U$37</f>
        <v>#DIV/0!</v>
      </c>
    </row>
    <row r="29" spans="1:22">
      <c r="A29" s="369" t="s">
        <v>307</v>
      </c>
      <c r="B29" s="378"/>
      <c r="C29" s="374">
        <f ca="1">(VLOOKUP(C$1,'6-CUADRO RESUMEN '!$B$7:$U$23,15)+VLOOKUP(C$1,'6-CUADRO RESUMEN '!$B$7:$U$23,17))*('3- INDIRECTOS Y COSTOS  ADM'!$H$14+'3- INDIRECTOS Y COSTOS  ADM'!$H$7)</f>
        <v>377575.22640958207</v>
      </c>
      <c r="D29" s="376">
        <f t="shared" ca="1" si="78"/>
        <v>1.6788191432821281E-3</v>
      </c>
      <c r="E29" s="374">
        <f ca="1">(VLOOKUP(E$1,'6-CUADRO RESUMEN '!$B$7:$U$23,15)+VLOOKUP(E$1,'6-CUADRO RESUMEN '!$B$7:$U$23,17))*('3- INDIRECTOS Y COSTOS  ADM'!$H$14+'3- INDIRECTOS Y COSTOS  ADM'!$H$7)</f>
        <v>473543.67513876699</v>
      </c>
      <c r="F29" s="376">
        <f t="shared" ca="1" si="78"/>
        <v>1.7091954512870756E-3</v>
      </c>
      <c r="G29" s="374">
        <f ca="1">(VLOOKUP(G$1,'6-CUADRO RESUMEN '!$B$7:$U$23,15)+VLOOKUP(G$1,'6-CUADRO RESUMEN '!$B$7:$U$23,17))*('3- INDIRECTOS Y COSTOS  ADM'!$H$14+'3- INDIRECTOS Y COSTOS  ADM'!$H$7)</f>
        <v>499836.40081799583</v>
      </c>
      <c r="H29" s="376">
        <f t="shared" ref="H29" ca="1" si="86">+G29/G$37</f>
        <v>1.720720933244794E-3</v>
      </c>
      <c r="I29" s="374">
        <f ca="1">(VLOOKUP(I$1,'6-CUADRO RESUMEN '!$B$7:$U$23,15)+VLOOKUP(I$1,'6-CUADRO RESUMEN '!$B$7:$U$23,17))*('3- INDIRECTOS Y COSTOS  ADM'!$H$14+'3- INDIRECTOS Y COSTOS  ADM'!$H$7)</f>
        <v>531387.67163307022</v>
      </c>
      <c r="J29" s="376">
        <f t="shared" ref="J29" ca="1" si="87">+I29/I$37</f>
        <v>1.7276843956123054E-3</v>
      </c>
      <c r="K29" s="374">
        <f ca="1">(VLOOKUP(K$1,'6-CUADRO RESUMEN '!$B$7:$U$23,15)+VLOOKUP(K$1,'6-CUADRO RESUMEN '!$B$7:$U$23,17))*('3- INDIRECTOS Y COSTOS  ADM'!$H$14+'3- INDIRECTOS Y COSTOS  ADM'!$H$7)</f>
        <v>496167.10487876122</v>
      </c>
      <c r="L29" s="376">
        <f t="shared" ref="L29" ca="1" si="88">+K29/K$37</f>
        <v>1.7354642993163785E-3</v>
      </c>
      <c r="M29" s="374">
        <f ca="1">(VLOOKUP(M$1,'6-CUADRO RESUMEN '!$B$7:$U$23,15)+VLOOKUP(M$1,'6-CUADRO RESUMEN '!$B$7:$U$23,17))*('3- INDIRECTOS Y COSTOS  ADM'!$H$14+'3- INDIRECTOS Y COSTOS  ADM'!$H$7)</f>
        <v>592135.55360794603</v>
      </c>
      <c r="N29" s="376">
        <f t="shared" ref="N29" ca="1" si="89">+M29/M$37</f>
        <v>1.7491751560798309E-3</v>
      </c>
      <c r="O29" s="374">
        <f ca="1">(VLOOKUP(O$1,'6-CUADRO RESUMEN '!$B$7:$U$23,15)+VLOOKUP(O$1,'6-CUADRO RESUMEN '!$B$7:$U$23,17))*('3- INDIRECTOS Y COSTOS  ADM'!$H$14+'3- INDIRECTOS Y COSTOS  ADM'!$H$7)</f>
        <v>618428.27928717481</v>
      </c>
      <c r="P29" s="376">
        <f t="shared" ref="P29" ca="1" si="90">+O29/O$37</f>
        <v>1.7522180218215934E-3</v>
      </c>
      <c r="Q29" s="374">
        <f ca="1">(VLOOKUP(Q$1,'6-CUADRO RESUMEN '!$B$7:$U$23,15)+VLOOKUP(Q$1,'6-CUADRO RESUMEN '!$B$7:$U$23,17))*('3- INDIRECTOS Y COSTOS  ADM'!$H$14+'3- INDIRECTOS Y COSTOS  ADM'!$H$7)</f>
        <v>649979.55010224925</v>
      </c>
      <c r="R29" s="376">
        <f t="shared" ref="R29:T29" ca="1" si="91">+Q29/Q$37</f>
        <v>1.755556642108567E-3</v>
      </c>
      <c r="S29" s="374">
        <f ca="1">(VLOOKUP(S$1,'6-CUADRO RESUMEN '!$B$7:$U$23,15)+VLOOKUP(S$1,'6-CUADRO RESUMEN '!$B$7:$U$23,17))*('3- INDIRECTOS Y COSTOS  ADM'!$H$14+'3- INDIRECTOS Y COSTOS  ADM'!$H$7)</f>
        <v>0</v>
      </c>
      <c r="T29" s="376" t="e">
        <f t="shared" ca="1" si="91"/>
        <v>#DIV/0!</v>
      </c>
      <c r="U29" s="374">
        <f ca="1">(VLOOKUP(U$1,'6-CUADRO RESUMEN '!$B$7:$U$23,15)+VLOOKUP(U$1,'6-CUADRO RESUMEN '!$B$7:$U$23,17))*('3- INDIRECTOS Y COSTOS  ADM'!$H$14+'3- INDIRECTOS Y COSTOS  ADM'!$H$7)</f>
        <v>0</v>
      </c>
      <c r="V29" s="376" t="e">
        <f t="shared" ref="V29" ca="1" si="92">+U29/U$37</f>
        <v>#DIV/0!</v>
      </c>
    </row>
    <row r="30" spans="1:22" ht="4.5" customHeight="1">
      <c r="A30" s="369"/>
      <c r="B30" s="369"/>
      <c r="C30" s="369"/>
      <c r="D30" s="370"/>
      <c r="E30" s="369"/>
      <c r="F30" s="370"/>
      <c r="G30" s="369"/>
      <c r="H30" s="370"/>
      <c r="I30" s="369"/>
      <c r="J30" s="370"/>
      <c r="K30" s="369"/>
      <c r="L30" s="370"/>
      <c r="M30" s="369"/>
      <c r="N30" s="370"/>
      <c r="O30" s="369"/>
      <c r="P30" s="370"/>
      <c r="Q30" s="369"/>
      <c r="R30" s="370"/>
      <c r="S30" s="369"/>
      <c r="T30" s="370"/>
      <c r="U30" s="369"/>
      <c r="V30" s="370"/>
    </row>
    <row r="31" spans="1:22">
      <c r="A31" s="369" t="s">
        <v>306</v>
      </c>
      <c r="B31" s="379"/>
      <c r="C31" s="374">
        <f ca="1">(VLOOKUP(C$1,'6-CUADRO RESUMEN '!$B$7:$U$23,15)+VLOOKUP(C$1,'6-CUADRO RESUMEN '!$B$7:$U$23,17))*'3- INDIRECTOS Y COSTOS  ADM'!$H$15</f>
        <v>1424812.1751304984</v>
      </c>
      <c r="D31" s="376">
        <f t="shared" ref="D31:F32" ca="1" si="93">+C31/C$37</f>
        <v>6.3351665784231251E-3</v>
      </c>
      <c r="E31" s="374">
        <f ca="1">(VLOOKUP(E$1,'6-CUADRO RESUMEN '!$B$7:$U$23,15)+VLOOKUP(E$1,'6-CUADRO RESUMEN '!$B$7:$U$23,17))*'3- INDIRECTOS Y COSTOS  ADM'!$H$15</f>
        <v>1786957.2646745923</v>
      </c>
      <c r="F31" s="376">
        <f t="shared" ca="1" si="93"/>
        <v>6.449794155800285E-3</v>
      </c>
      <c r="G31" s="374">
        <f ca="1">(VLOOKUP(G$1,'6-CUADRO RESUMEN '!$B$7:$U$23,15)+VLOOKUP(G$1,'6-CUADRO RESUMEN '!$B$7:$U$23,17))*'3- INDIRECTOS Y COSTOS  ADM'!$H$15</f>
        <v>1886175.0974263991</v>
      </c>
      <c r="H31" s="376">
        <f t="shared" ref="H31" ca="1" si="94">+G31/G$37</f>
        <v>6.4932865405463915E-3</v>
      </c>
      <c r="I31" s="374">
        <f ca="1">(VLOOKUP(I$1,'6-CUADRO RESUMEN '!$B$7:$U$23,15)+VLOOKUP(I$1,'6-CUADRO RESUMEN '!$B$7:$U$23,17))*'3- INDIRECTOS Y COSTOS  ADM'!$H$15</f>
        <v>2005236.4967285667</v>
      </c>
      <c r="J31" s="376">
        <f t="shared" ref="J31" ca="1" si="95">+I31/I$37</f>
        <v>6.5195637570275673E-3</v>
      </c>
      <c r="K31" s="374">
        <f ca="1">(VLOOKUP(K$1,'6-CUADRO RESUMEN '!$B$7:$U$23,15)+VLOOKUP(K$1,'6-CUADRO RESUMEN '!$B$7:$U$23,17))*'3- INDIRECTOS Y COSTOS  ADM'!$H$15</f>
        <v>1872328.6976557027</v>
      </c>
      <c r="L31" s="376">
        <f t="shared" ref="L31" ca="1" si="96">+K31/K$37</f>
        <v>6.5489218842127491E-3</v>
      </c>
      <c r="M31" s="374">
        <f ca="1">(VLOOKUP(M$1,'6-CUADRO RESUMEN '!$B$7:$U$23,15)+VLOOKUP(M$1,'6-CUADRO RESUMEN '!$B$7:$U$23,17))*'3- INDIRECTOS Y COSTOS  ADM'!$H$15</f>
        <v>2234473.7871997962</v>
      </c>
      <c r="N31" s="376">
        <f t="shared" ref="N31" ca="1" si="97">+M31/M$37</f>
        <v>6.600660966338984E-3</v>
      </c>
      <c r="O31" s="374">
        <f ca="1">(VLOOKUP(O$1,'6-CUADRO RESUMEN '!$B$7:$U$23,15)+VLOOKUP(O$1,'6-CUADRO RESUMEN '!$B$7:$U$23,17))*'3- INDIRECTOS Y COSTOS  ADM'!$H$15</f>
        <v>2333691.619951603</v>
      </c>
      <c r="P31" s="376">
        <f t="shared" ref="P31" ca="1" si="98">+O31/O$37</f>
        <v>6.6121434785720501E-3</v>
      </c>
      <c r="Q31" s="374">
        <f ca="1">(VLOOKUP(Q$1,'6-CUADRO RESUMEN '!$B$7:$U$23,15)+VLOOKUP(Q$1,'6-CUADRO RESUMEN '!$B$7:$U$23,17))*'3- INDIRECTOS Y COSTOS  ADM'!$H$15</f>
        <v>2452753.0192537708</v>
      </c>
      <c r="R31" s="376">
        <f t="shared" ref="R31:T31" ca="1" si="99">+Q31/Q$37</f>
        <v>6.6247420456927051E-3</v>
      </c>
      <c r="S31" s="374">
        <f ca="1">(VLOOKUP(S$1,'6-CUADRO RESUMEN '!$B$7:$U$23,15)+VLOOKUP(S$1,'6-CUADRO RESUMEN '!$B$7:$U$23,17))*'3- INDIRECTOS Y COSTOS  ADM'!$H$15</f>
        <v>0</v>
      </c>
      <c r="T31" s="376" t="e">
        <f t="shared" ca="1" si="99"/>
        <v>#DIV/0!</v>
      </c>
      <c r="U31" s="374">
        <f ca="1">(VLOOKUP(U$1,'6-CUADRO RESUMEN '!$B$7:$U$23,15)+VLOOKUP(U$1,'6-CUADRO RESUMEN '!$B$7:$U$23,17))*'3- INDIRECTOS Y COSTOS  ADM'!$H$15</f>
        <v>0</v>
      </c>
      <c r="V31" s="376" t="e">
        <f t="shared" ref="V31" ca="1" si="100">+U31/U$37</f>
        <v>#DIV/0!</v>
      </c>
    </row>
    <row r="32" spans="1:22">
      <c r="A32" s="369" t="s">
        <v>308</v>
      </c>
      <c r="B32" s="379"/>
      <c r="C32" s="374">
        <f ca="1">VLOOKUP(C$1,'6-CUADRO RESUMEN '!$B$7:$U$23,19)</f>
        <v>13840639.856757881</v>
      </c>
      <c r="D32" s="376">
        <f t="shared" ca="1" si="93"/>
        <v>6.1539872114366727E-2</v>
      </c>
      <c r="E32" s="374">
        <f ca="1">VLOOKUP(E$1,'6-CUADRO RESUMEN '!$B$7:$U$23,19)</f>
        <v>17050020.339489136</v>
      </c>
      <c r="F32" s="376">
        <f t="shared" ca="1" si="93"/>
        <v>6.1539872114366748E-2</v>
      </c>
      <c r="G32" s="374">
        <f ca="1">VLOOKUP(G$1,'6-CUADRO RESUMEN '!$B$7:$U$23,19)</f>
        <v>17876151.553779487</v>
      </c>
      <c r="H32" s="376">
        <f t="shared" ref="H32" ca="1" si="101">+G32/G$37</f>
        <v>6.1539872114366727E-2</v>
      </c>
      <c r="I32" s="374">
        <f ca="1">VLOOKUP(I$1,'6-CUADRO RESUMEN '!$B$7:$U$23,19)</f>
        <v>18927953.183174152</v>
      </c>
      <c r="J32" s="376">
        <f t="shared" ref="J32" ca="1" si="102">+I32/I$37</f>
        <v>6.1539872114366741E-2</v>
      </c>
      <c r="K32" s="374">
        <f ca="1">VLOOKUP(K$1,'6-CUADRO RESUMEN '!$B$7:$U$23,19)</f>
        <v>17594173.613149121</v>
      </c>
      <c r="L32" s="376">
        <f t="shared" ref="L32" ca="1" si="103">+K32/K$37</f>
        <v>6.1539872114366741E-2</v>
      </c>
      <c r="M32" s="374">
        <f ca="1">VLOOKUP(M$1,'6-CUADRO RESUMEN '!$B$7:$U$23,19)</f>
        <v>20832645.671157505</v>
      </c>
      <c r="N32" s="376">
        <f t="shared" ref="N32" ca="1" si="104">+M32/M$37</f>
        <v>6.1539872114366727E-2</v>
      </c>
      <c r="O32" s="374">
        <f ca="1">VLOOKUP(O$1,'6-CUADRO RESUMEN '!$B$7:$U$23,19)</f>
        <v>21719898.291923624</v>
      </c>
      <c r="P32" s="376">
        <f t="shared" ref="P32" ca="1" si="105">+O32/O$37</f>
        <v>6.1539872114366741E-2</v>
      </c>
      <c r="Q32" s="374">
        <f ca="1">VLOOKUP(Q$1,'6-CUADRO RESUMEN '!$B$7:$U$23,19)</f>
        <v>22784601.436842956</v>
      </c>
      <c r="R32" s="376">
        <f t="shared" ref="R32:T32" ca="1" si="106">+Q32/Q$37</f>
        <v>6.1539872114366741E-2</v>
      </c>
      <c r="S32" s="374">
        <f>VLOOKUP(S$1,'6-CUADRO RESUMEN '!$B$7:$U$23,19)</f>
        <v>0</v>
      </c>
      <c r="T32" s="376" t="e">
        <f t="shared" ca="1" si="106"/>
        <v>#DIV/0!</v>
      </c>
      <c r="U32" s="374">
        <f>VLOOKUP(U$1,'6-CUADRO RESUMEN '!$B$7:$U$23,19)</f>
        <v>0</v>
      </c>
      <c r="V32" s="376" t="e">
        <f t="shared" ref="V32" ca="1" si="107">+U32/U$37</f>
        <v>#DIV/0!</v>
      </c>
    </row>
    <row r="33" spans="1:22">
      <c r="A33" s="369"/>
      <c r="B33" s="369"/>
      <c r="C33" s="362"/>
      <c r="D33" s="363"/>
      <c r="E33" s="362"/>
      <c r="F33" s="363"/>
      <c r="G33" s="362"/>
      <c r="H33" s="363"/>
      <c r="I33" s="362"/>
      <c r="J33" s="363"/>
      <c r="K33" s="362"/>
      <c r="L33" s="363"/>
      <c r="M33" s="362"/>
      <c r="N33" s="363"/>
      <c r="O33" s="362"/>
      <c r="P33" s="363"/>
      <c r="Q33" s="362"/>
      <c r="R33" s="363"/>
      <c r="S33" s="362"/>
      <c r="T33" s="363"/>
      <c r="U33" s="362"/>
      <c r="V33" s="363"/>
    </row>
    <row r="34" spans="1:22">
      <c r="A34" s="382" t="s">
        <v>303</v>
      </c>
      <c r="B34" s="382"/>
      <c r="C34" s="367">
        <f ca="1">+C28+C29+C31+C32</f>
        <v>16742930.139282148</v>
      </c>
      <c r="D34" s="368"/>
      <c r="E34" s="367">
        <f ca="1">+E28+E29+E31+E32</f>
        <v>20689986.92250644</v>
      </c>
      <c r="F34" s="368"/>
      <c r="G34" s="367">
        <f t="shared" ref="G34:Q34" ca="1" si="108">+G28+G29+G31+G32</f>
        <v>21718221.232822284</v>
      </c>
      <c r="H34" s="368"/>
      <c r="I34" s="367">
        <f t="shared" ca="1" si="108"/>
        <v>23012546.577447534</v>
      </c>
      <c r="J34" s="368"/>
      <c r="K34" s="367">
        <f t="shared" ca="1" si="108"/>
        <v>21408038.682346582</v>
      </c>
      <c r="L34" s="368"/>
      <c r="M34" s="367">
        <f t="shared" ca="1" si="108"/>
        <v>25384187.040848002</v>
      </c>
      <c r="N34" s="368"/>
      <c r="O34" s="367">
        <f t="shared" ca="1" si="108"/>
        <v>26473542.757639609</v>
      </c>
      <c r="P34" s="368"/>
      <c r="Q34" s="367">
        <f t="shared" ca="1" si="108"/>
        <v>27780769.617789529</v>
      </c>
      <c r="R34" s="368"/>
      <c r="S34" s="367">
        <f t="shared" ref="S34" ca="1" si="109">+S28+S29+S31+S32</f>
        <v>0</v>
      </c>
      <c r="T34" s="368"/>
      <c r="U34" s="367">
        <f t="shared" ref="U34" ca="1" si="110">+U28+U29+U31+U32</f>
        <v>0</v>
      </c>
      <c r="V34" s="368"/>
    </row>
    <row r="35" spans="1:22">
      <c r="A35" s="369"/>
      <c r="B35" s="369"/>
      <c r="C35" s="362"/>
      <c r="D35" s="363"/>
      <c r="E35" s="362"/>
      <c r="F35" s="363"/>
      <c r="G35" s="362"/>
      <c r="H35" s="363"/>
      <c r="I35" s="362"/>
      <c r="J35" s="363"/>
      <c r="K35" s="362"/>
      <c r="L35" s="363"/>
      <c r="M35" s="362"/>
      <c r="N35" s="363"/>
      <c r="O35" s="362"/>
      <c r="P35" s="363"/>
      <c r="Q35" s="362"/>
      <c r="R35" s="363"/>
      <c r="S35" s="362"/>
      <c r="T35" s="363"/>
      <c r="U35" s="362"/>
      <c r="V35" s="363"/>
    </row>
    <row r="36" spans="1:22">
      <c r="A36" s="106"/>
      <c r="B36" s="106"/>
      <c r="C36" s="362"/>
      <c r="D36" s="363"/>
      <c r="E36" s="362"/>
      <c r="F36" s="363"/>
      <c r="G36" s="362"/>
      <c r="H36" s="363"/>
      <c r="I36" s="362"/>
      <c r="J36" s="363"/>
      <c r="K36" s="362"/>
      <c r="L36" s="363"/>
      <c r="M36" s="362"/>
      <c r="N36" s="363"/>
      <c r="O36" s="362"/>
      <c r="P36" s="363"/>
      <c r="Q36" s="362"/>
      <c r="R36" s="363"/>
      <c r="S36" s="362"/>
      <c r="T36" s="363"/>
      <c r="U36" s="362"/>
      <c r="V36" s="363"/>
    </row>
    <row r="37" spans="1:22">
      <c r="A37" s="386" t="s">
        <v>309</v>
      </c>
      <c r="B37" s="386"/>
      <c r="C37" s="385">
        <f ca="1">+C24+C34</f>
        <v>224905242.42618191</v>
      </c>
      <c r="D37" s="372">
        <f ca="1">SUM(D3:D36)</f>
        <v>1.1790257913543556</v>
      </c>
      <c r="E37" s="371">
        <f ca="1">+E24+E34</f>
        <v>277056479.86728162</v>
      </c>
      <c r="F37" s="372">
        <f ca="1">SUM(F3:F36)</f>
        <v>1.1787698408588969</v>
      </c>
      <c r="G37" s="371">
        <f t="shared" ref="G37:Q37" ca="1" si="111">+G24+G34</f>
        <v>290480804.38903332</v>
      </c>
      <c r="H37" s="372">
        <f ca="1">SUM(H3:H36)</f>
        <v>1.1786750926650085</v>
      </c>
      <c r="I37" s="371">
        <f t="shared" ca="1" si="111"/>
        <v>307572189.10039532</v>
      </c>
      <c r="J37" s="372">
        <f ca="1">SUM(J3:J36)</f>
        <v>1.1786184598788723</v>
      </c>
      <c r="K37" s="371">
        <f t="shared" ca="1" si="111"/>
        <v>285898767.88258207</v>
      </c>
      <c r="L37" s="372">
        <f ca="1">SUM(L3:L36)</f>
        <v>1.1785557102739621</v>
      </c>
      <c r="M37" s="371">
        <f t="shared" ca="1" si="111"/>
        <v>338522732.58614784</v>
      </c>
      <c r="N37" s="372">
        <f ca="1">SUM(N3:N36)</f>
        <v>1.178446507487201</v>
      </c>
      <c r="O37" s="371">
        <f t="shared" ca="1" si="111"/>
        <v>352940257.19713873</v>
      </c>
      <c r="P37" s="372">
        <f ca="1">SUM(P3:P36)</f>
        <v>1.1784225038465219</v>
      </c>
      <c r="Q37" s="371">
        <f t="shared" ca="1" si="111"/>
        <v>370241286.73032773</v>
      </c>
      <c r="R37" s="372">
        <f ca="1">SUM(R3:R36)</f>
        <v>1.1783962628811366</v>
      </c>
      <c r="S37" s="371">
        <f t="shared" ref="S37" ca="1" si="112">+S24+S34</f>
        <v>0</v>
      </c>
      <c r="T37" s="372" t="e">
        <f ca="1">SUM(T3:T36)</f>
        <v>#DIV/0!</v>
      </c>
      <c r="U37" s="371">
        <f t="shared" ref="U37" ca="1" si="113">+U24+U34</f>
        <v>0</v>
      </c>
      <c r="V37" s="372" t="e">
        <f ca="1">SUM(V3:V36)</f>
        <v>#DIV/0!</v>
      </c>
    </row>
    <row r="38" spans="1:22" ht="15.75" thickBot="1">
      <c r="A38" s="105"/>
      <c r="B38" s="105"/>
      <c r="C38" s="361"/>
      <c r="D38" s="361"/>
      <c r="E38" s="361"/>
      <c r="F38" s="361"/>
      <c r="G38" s="105"/>
      <c r="H38" s="105"/>
      <c r="I38" s="361"/>
      <c r="J38" s="361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>
      <c r="E39" s="168"/>
      <c r="F39" s="168"/>
    </row>
    <row r="40" spans="1:22">
      <c r="A40" s="1" t="s">
        <v>321</v>
      </c>
    </row>
    <row r="41" spans="1:22">
      <c r="A41" t="s">
        <v>312</v>
      </c>
      <c r="B41" s="354"/>
      <c r="C41" s="168">
        <f ca="1">+C3+C4+C6+C7+C8+C10+C11+C12+C13+C29</f>
        <v>179221590.70473439</v>
      </c>
      <c r="D41" s="357">
        <f ca="1">+C41/C$45</f>
        <v>0.79687600329529107</v>
      </c>
      <c r="E41" s="168">
        <f ca="1">+E3+E4+E6+E7+E8+E10+E11+E12+E13+E29</f>
        <v>224728317.4214184</v>
      </c>
      <c r="F41" s="357">
        <f ca="1">+E41/E$45</f>
        <v>0.81112817693009731</v>
      </c>
      <c r="G41" s="168">
        <f ca="1">+G3+G4+G6+G7+G8+G10+G11+G12+G13+G29</f>
        <v>237187971.7646544</v>
      </c>
      <c r="H41" s="357">
        <f ca="1">+G41/G$45</f>
        <v>0.81653578543177963</v>
      </c>
      <c r="I41" s="168">
        <f ca="1">+I3+I4+I6+I7+I8+I10+I11+I12+I13+I29</f>
        <v>252148588.72374493</v>
      </c>
      <c r="J41" s="357">
        <f ca="1">+I41/I$45</f>
        <v>0.81980295247513613</v>
      </c>
      <c r="K41" s="168">
        <f ca="1">+K3+K4+K6+K7+K8+K10+K11+K12+K13+K29</f>
        <v>235424247.80672523</v>
      </c>
      <c r="L41" s="357">
        <f ca="1">+K41/K$45</f>
        <v>0.82345317382904337</v>
      </c>
      <c r="M41" s="168">
        <f ca="1">+M3+M4+M6+M7+M8+M10+M11+M12+M13+M29</f>
        <v>280935320.94749486</v>
      </c>
      <c r="N41" s="357">
        <f ca="1">+M41/M$45</f>
        <v>0.82988613143137124</v>
      </c>
      <c r="O41" s="168">
        <f ca="1">+O3+O4+O6+O7+O8+O10+O11+O12+O13+O29</f>
        <v>293404108.14012152</v>
      </c>
      <c r="P41" s="357">
        <f ca="1">+O41/O$45</f>
        <v>0.83131380497702012</v>
      </c>
      <c r="Q41" s="168">
        <f ca="1">+Q3+Q4+Q6+Q7+Q8+Q10+Q11+Q12+Q13+Q29</f>
        <v>308366652.77127349</v>
      </c>
      <c r="R41" s="357">
        <f ca="1">+Q41/Q$45</f>
        <v>0.83288024275876671</v>
      </c>
      <c r="S41" s="168">
        <f ca="1">+S3+S4+S6+S7+S8+S10+S11+S12+S13+S29</f>
        <v>0</v>
      </c>
      <c r="T41" s="357" t="e">
        <f ca="1">+S41/S$45</f>
        <v>#DIV/0!</v>
      </c>
      <c r="U41" s="168">
        <f ca="1">+U3+U4+U6+U7+U8+U10+U11+U12+U13+U29</f>
        <v>0</v>
      </c>
      <c r="V41" s="357" t="e">
        <f ca="1">+U41/U$45</f>
        <v>#DIV/0!</v>
      </c>
    </row>
    <row r="42" spans="1:22">
      <c r="A42" t="s">
        <v>313</v>
      </c>
      <c r="B42" s="355"/>
      <c r="C42" s="168">
        <f ca="1">+C5+C31+C32+C28</f>
        <v>18539285.83594751</v>
      </c>
      <c r="D42" s="357">
        <f t="shared" ref="D42:D44" ca="1" si="114">+C42/C$45</f>
        <v>8.2431541550359588E-2</v>
      </c>
      <c r="E42" s="168">
        <f ca="1">+E5+E31+E32+E28</f>
        <v>22942923.076566011</v>
      </c>
      <c r="F42" s="357">
        <f t="shared" ref="F42:H44" ca="1" si="115">+E42/E$45</f>
        <v>8.2809552361151617E-2</v>
      </c>
      <c r="G42" s="168">
        <f ca="1">+G5+G31+G32+G28</f>
        <v>24096247.923154239</v>
      </c>
      <c r="H42" s="357">
        <f t="shared" ca="1" si="115"/>
        <v>8.2952978506912869E-2</v>
      </c>
      <c r="I42" s="168">
        <f ca="1">+I5+I31+I32+I28</f>
        <v>25540681.911306351</v>
      </c>
      <c r="J42" s="357">
        <f t="shared" ref="J42:J44" ca="1" si="116">+I42/I$45</f>
        <v>8.3039633674322766E-2</v>
      </c>
      <c r="K42" s="168">
        <f ca="1">+K5+K31+K32+K28</f>
        <v>23768608.293394305</v>
      </c>
      <c r="L42" s="357">
        <f t="shared" ref="L42:L44" ca="1" si="117">+K42/K$45</f>
        <v>8.3136448853658618E-2</v>
      </c>
      <c r="M42" s="168">
        <f ca="1">+M5+M31+M32+M28</f>
        <v>28201337.109289937</v>
      </c>
      <c r="N42" s="357">
        <f t="shared" ref="N42:N44" ca="1" si="118">+M42/M$45</f>
        <v>8.3307070381494125E-2</v>
      </c>
      <c r="O42" s="168">
        <f ca="1">+O5+O31+O32+O28</f>
        <v>29415783.362353928</v>
      </c>
      <c r="P42" s="357">
        <f t="shared" ref="P42:P44" ca="1" si="119">+O42/O$45</f>
        <v>8.3344936607567019E-2</v>
      </c>
      <c r="Q42" s="168">
        <f ca="1">+Q5+Q31+Q32+Q28</f>
        <v>30873118.866030712</v>
      </c>
      <c r="R42" s="357">
        <f t="shared" ref="R42:T44" ca="1" si="120">+Q42/Q$45</f>
        <v>8.3386483281422188E-2</v>
      </c>
      <c r="S42" s="168">
        <f ca="1">+S5+S31+S32+S28</f>
        <v>0</v>
      </c>
      <c r="T42" s="357" t="e">
        <f t="shared" ca="1" si="120"/>
        <v>#DIV/0!</v>
      </c>
      <c r="U42" s="168">
        <f ca="1">+U5+U31+U32+U28</f>
        <v>0</v>
      </c>
      <c r="V42" s="357" t="e">
        <f t="shared" ref="V42" ca="1" si="121">+U42/U$45</f>
        <v>#DIV/0!</v>
      </c>
    </row>
    <row r="43" spans="1:22">
      <c r="A43" t="s">
        <v>314</v>
      </c>
      <c r="B43" s="353"/>
      <c r="C43" s="168">
        <f ca="1">+C15</f>
        <v>22646261.036976364</v>
      </c>
      <c r="D43" s="357">
        <f t="shared" ca="1" si="114"/>
        <v>0.10069245515434923</v>
      </c>
      <c r="E43" s="168">
        <f ca="1">+E15</f>
        <v>23844109.771951623</v>
      </c>
      <c r="F43" s="357">
        <f t="shared" ca="1" si="115"/>
        <v>8.6062270708751026E-2</v>
      </c>
      <c r="G43" s="168">
        <f ca="1">+G15</f>
        <v>23386968.613443982</v>
      </c>
      <c r="H43" s="357">
        <f t="shared" ca="1" si="115"/>
        <v>8.0511236061307626E-2</v>
      </c>
      <c r="I43" s="168">
        <f ca="1">+I15</f>
        <v>23731474.683336079</v>
      </c>
      <c r="J43" s="357">
        <f t="shared" ca="1" si="116"/>
        <v>7.715741385054109E-2</v>
      </c>
      <c r="K43" s="168">
        <f ca="1">+K15</f>
        <v>20987936.424810916</v>
      </c>
      <c r="L43" s="357">
        <f t="shared" ca="1" si="117"/>
        <v>7.3410377317297867E-2</v>
      </c>
      <c r="M43" s="168">
        <f ca="1">+M15</f>
        <v>22615619.877640106</v>
      </c>
      <c r="N43" s="357">
        <f t="shared" ca="1" si="118"/>
        <v>6.6806798187134572E-2</v>
      </c>
      <c r="O43" s="168">
        <f ca="1">+O15</f>
        <v>23061560.550720509</v>
      </c>
      <c r="P43" s="357">
        <f t="shared" ca="1" si="119"/>
        <v>6.5341258415412828E-2</v>
      </c>
      <c r="Q43" s="168">
        <f ca="1">+Q15</f>
        <v>23596689.358416997</v>
      </c>
      <c r="R43" s="357">
        <f t="shared" ca="1" si="120"/>
        <v>6.3733273959811224E-2</v>
      </c>
      <c r="S43" s="168">
        <f ca="1">+S15</f>
        <v>0</v>
      </c>
      <c r="T43" s="357" t="e">
        <f t="shared" ca="1" si="120"/>
        <v>#DIV/0!</v>
      </c>
      <c r="U43" s="168">
        <f ca="1">+U15</f>
        <v>0</v>
      </c>
      <c r="V43" s="357" t="e">
        <f t="shared" ref="V43" ca="1" si="122">+U43/U$45</f>
        <v>#DIV/0!</v>
      </c>
    </row>
    <row r="44" spans="1:22">
      <c r="A44" t="s">
        <v>315</v>
      </c>
      <c r="B44" s="356"/>
      <c r="C44" s="168">
        <f ca="1">+C19</f>
        <v>4498104.8485236382</v>
      </c>
      <c r="D44" s="357">
        <f t="shared" ca="1" si="114"/>
        <v>0.02</v>
      </c>
      <c r="E44" s="168">
        <f ca="1">+E19</f>
        <v>5541129.5973456325</v>
      </c>
      <c r="F44" s="357">
        <f t="shared" ca="1" si="115"/>
        <v>1.9999999999999997E-2</v>
      </c>
      <c r="G44" s="168">
        <f ca="1">+G19</f>
        <v>5809616.0877806665</v>
      </c>
      <c r="H44" s="357">
        <f t="shared" ca="1" si="115"/>
        <v>2.0000000000000004E-2</v>
      </c>
      <c r="I44" s="168">
        <f ca="1">+I19</f>
        <v>6151443.7820079066</v>
      </c>
      <c r="J44" s="357">
        <f t="shared" ca="1" si="116"/>
        <v>2.0000000000000004E-2</v>
      </c>
      <c r="K44" s="168">
        <f ca="1">+K19</f>
        <v>5717975.3576516416</v>
      </c>
      <c r="L44" s="357">
        <f t="shared" ca="1" si="117"/>
        <v>1.9999999999999997E-2</v>
      </c>
      <c r="M44" s="168">
        <f ca="1">+M19</f>
        <v>6770454.6517229574</v>
      </c>
      <c r="N44" s="357">
        <f t="shared" ca="1" si="118"/>
        <v>1.9999999999999997E-2</v>
      </c>
      <c r="O44" s="168">
        <f ca="1">+O19</f>
        <v>7058805.1439427743</v>
      </c>
      <c r="P44" s="357">
        <f t="shared" ca="1" si="119"/>
        <v>0.02</v>
      </c>
      <c r="Q44" s="168">
        <f ca="1">+Q19</f>
        <v>7404825.7346065547</v>
      </c>
      <c r="R44" s="357">
        <f t="shared" ca="1" si="120"/>
        <v>0.02</v>
      </c>
      <c r="S44" s="168">
        <f ca="1">+S19</f>
        <v>0</v>
      </c>
      <c r="T44" s="357" t="e">
        <f t="shared" ca="1" si="120"/>
        <v>#DIV/0!</v>
      </c>
      <c r="U44" s="168">
        <f ca="1">+U19</f>
        <v>0</v>
      </c>
      <c r="V44" s="357" t="e">
        <f t="shared" ref="V44" ca="1" si="123">+U44/U$45</f>
        <v>#DIV/0!</v>
      </c>
    </row>
    <row r="45" spans="1:22">
      <c r="C45" s="167">
        <f t="shared" ref="C45:V45" ca="1" si="124">SUM(C41:C44)</f>
        <v>224905242.42618191</v>
      </c>
      <c r="D45" s="358">
        <f t="shared" ca="1" si="124"/>
        <v>0.99999999999999989</v>
      </c>
      <c r="E45" s="167">
        <f t="shared" ca="1" si="124"/>
        <v>277056479.86728168</v>
      </c>
      <c r="F45" s="358">
        <f t="shared" ca="1" si="124"/>
        <v>1</v>
      </c>
      <c r="G45" s="167">
        <f t="shared" ca="1" si="124"/>
        <v>290480804.38903326</v>
      </c>
      <c r="H45" s="358">
        <f t="shared" ca="1" si="124"/>
        <v>1</v>
      </c>
      <c r="I45" s="167">
        <f t="shared" ca="1" si="124"/>
        <v>307572189.10039526</v>
      </c>
      <c r="J45" s="358">
        <f t="shared" ca="1" si="124"/>
        <v>1</v>
      </c>
      <c r="K45" s="167">
        <f t="shared" ca="1" si="124"/>
        <v>285898767.88258213</v>
      </c>
      <c r="L45" s="358">
        <f t="shared" ca="1" si="124"/>
        <v>0.99999999999999978</v>
      </c>
      <c r="M45" s="167">
        <f t="shared" ca="1" si="124"/>
        <v>338522732.5861479</v>
      </c>
      <c r="N45" s="358">
        <f t="shared" ca="1" si="124"/>
        <v>0.99999999999999989</v>
      </c>
      <c r="O45" s="167">
        <f t="shared" ca="1" si="124"/>
        <v>352940257.19713873</v>
      </c>
      <c r="P45" s="358">
        <f t="shared" ca="1" si="124"/>
        <v>1</v>
      </c>
      <c r="Q45" s="167">
        <f t="shared" ca="1" si="124"/>
        <v>370241286.73032773</v>
      </c>
      <c r="R45" s="358">
        <f t="shared" ca="1" si="124"/>
        <v>1</v>
      </c>
      <c r="S45" s="167">
        <f t="shared" ca="1" si="124"/>
        <v>0</v>
      </c>
      <c r="T45" s="358" t="e">
        <f t="shared" ca="1" si="124"/>
        <v>#DIV/0!</v>
      </c>
      <c r="U45" s="167">
        <f t="shared" ca="1" si="124"/>
        <v>0</v>
      </c>
      <c r="V45" s="358" t="e">
        <f t="shared" ca="1" si="124"/>
        <v>#DIV/0!</v>
      </c>
    </row>
    <row r="47" spans="1:22">
      <c r="A47" t="s">
        <v>435</v>
      </c>
      <c r="C47" s="168">
        <f>VLOOKUP(C$1,'6-CUADRO RESUMEN '!$B$7:$U$23,4)</f>
        <v>6</v>
      </c>
      <c r="E47" s="168">
        <f>VLOOKUP(E$1,'6-CUADRO RESUMEN '!$B$7:$U$23,4)</f>
        <v>7</v>
      </c>
      <c r="G47" s="168">
        <f>VLOOKUP(G$1,'6-CUADRO RESUMEN '!$B$7:$U$23,4)</f>
        <v>6</v>
      </c>
      <c r="I47" s="168">
        <f>VLOOKUP(I$1,'6-CUADRO RESUMEN '!$B$7:$U$23,4)</f>
        <v>6</v>
      </c>
      <c r="K47" s="168">
        <f>VLOOKUP(K$1,'6-CUADRO RESUMEN '!$B$7:$U$23,4)</f>
        <v>6</v>
      </c>
      <c r="M47" s="168">
        <f>VLOOKUP(M$1,'6-CUADRO RESUMEN '!$B$7:$U$23,4)</f>
        <v>7</v>
      </c>
      <c r="O47" s="168">
        <f>VLOOKUP(O$1,'6-CUADRO RESUMEN '!$B$7:$U$23,4)</f>
        <v>6</v>
      </c>
      <c r="Q47" s="168">
        <f>VLOOKUP(Q$1,'6-CUADRO RESUMEN '!$B$7:$U$23,4)</f>
        <v>6</v>
      </c>
      <c r="S47" s="168">
        <f>VLOOKUP(S$1,'6-CUADRO RESUMEN '!$B$7:$U$23,4)</f>
        <v>0</v>
      </c>
      <c r="U47" s="168">
        <f>VLOOKUP(U$1,'6-CUADRO RESUMEN '!$B$7:$U$23,4)</f>
        <v>0</v>
      </c>
    </row>
    <row r="48" spans="1:22">
      <c r="A48" t="s">
        <v>119</v>
      </c>
      <c r="C48" s="168">
        <f>VLOOKUP(C$1,'6-CUADRO RESUMEN '!$B$7:$U$23,5)</f>
        <v>180</v>
      </c>
      <c r="E48" s="168">
        <f>VLOOKUP(E$1,'6-CUADRO RESUMEN '!$B$7:$U$23,5)</f>
        <v>180</v>
      </c>
      <c r="G48" s="168">
        <f>VLOOKUP(G$1,'6-CUADRO RESUMEN '!$B$7:$U$23,5)</f>
        <v>180</v>
      </c>
      <c r="I48" s="168">
        <f>VLOOKUP(I$1,'6-CUADRO RESUMEN '!$B$7:$U$23,5)</f>
        <v>180</v>
      </c>
      <c r="K48" s="168">
        <f>VLOOKUP(K$1,'6-CUADRO RESUMEN '!$B$7:$U$23,5)</f>
        <v>360</v>
      </c>
      <c r="M48" s="168">
        <f>VLOOKUP(M$1,'6-CUADRO RESUMEN '!$B$7:$U$23,5)</f>
        <v>360</v>
      </c>
      <c r="O48" s="168">
        <f>VLOOKUP(O$1,'6-CUADRO RESUMEN '!$B$7:$U$23,5)</f>
        <v>360</v>
      </c>
      <c r="Q48" s="168">
        <f>VLOOKUP(Q$1,'6-CUADRO RESUMEN '!$B$7:$U$23,5)</f>
        <v>360</v>
      </c>
      <c r="S48" s="168">
        <f>VLOOKUP(S$1,'6-CUADRO RESUMEN '!$B$7:$U$23,5)</f>
        <v>0</v>
      </c>
      <c r="U48" s="168">
        <f>VLOOKUP(U$1,'6-CUADRO RESUMEN '!$B$7:$U$23,5)</f>
        <v>0</v>
      </c>
    </row>
    <row r="49" spans="1:21">
      <c r="A49" t="s">
        <v>437</v>
      </c>
      <c r="C49" s="168">
        <f>VLOOKUP(C$1,'6-CUADRO RESUMEN '!$B$7:$U$23,3)</f>
        <v>35</v>
      </c>
      <c r="E49" s="168">
        <f>VLOOKUP(E$1,'6-CUADRO RESUMEN '!$B$7:$U$23,3)</f>
        <v>50</v>
      </c>
      <c r="G49" s="168">
        <f>VLOOKUP(G$1,'6-CUADRO RESUMEN '!$B$7:$U$23,3)</f>
        <v>55</v>
      </c>
      <c r="I49" s="168">
        <f>VLOOKUP(I$1,'6-CUADRO RESUMEN '!$B$7:$U$23,3)</f>
        <v>63</v>
      </c>
      <c r="K49" s="168">
        <f>VLOOKUP(K$1,'6-CUADRO RESUMEN '!$B$7:$U$23,3)</f>
        <v>35</v>
      </c>
      <c r="M49" s="168">
        <f>VLOOKUP(M$1,'6-CUADRO RESUMEN '!$B$7:$U$23,3)</f>
        <v>50</v>
      </c>
      <c r="O49" s="168">
        <f>VLOOKUP(O$1,'6-CUADRO RESUMEN '!$B$7:$U$23,3)</f>
        <v>55</v>
      </c>
      <c r="Q49" s="168">
        <f>VLOOKUP(Q$1,'6-CUADRO RESUMEN '!$B$7:$U$23,3)</f>
        <v>63</v>
      </c>
      <c r="S49" s="168">
        <f>VLOOKUP(S$1,'6-CUADRO RESUMEN '!$B$7:$U$23,3)</f>
        <v>0</v>
      </c>
      <c r="U49" s="168">
        <f>VLOOKUP(U$1,'6-CUADRO RESUMEN '!$B$7:$U$23,3)</f>
        <v>0</v>
      </c>
    </row>
    <row r="50" spans="1:21">
      <c r="A50" t="s">
        <v>436</v>
      </c>
      <c r="C50" s="168">
        <f>VLOOKUP(C$1,'6-CUADRO RESUMEN '!$B$7:$U$23,11)/C49</f>
        <v>2814285.7142857141</v>
      </c>
      <c r="E50" s="168">
        <f>VLOOKUP(E$1,'6-CUADRO RESUMEN '!$B$7:$U$23,11)/E49</f>
        <v>2700000</v>
      </c>
      <c r="G50" s="168">
        <f>VLOOKUP(G$1,'6-CUADRO RESUMEN '!$B$7:$U$23,11)/G49</f>
        <v>2636363.6363636362</v>
      </c>
      <c r="I50" s="168">
        <f>VLOOKUP(I$1,'6-CUADRO RESUMEN '!$B$7:$U$23,11)/I49</f>
        <v>2492063.4920634921</v>
      </c>
      <c r="K50" s="168">
        <f>VLOOKUP(K$1,'6-CUADRO RESUMEN '!$B$7:$U$23,11)/K49</f>
        <v>2814285.7142857141</v>
      </c>
      <c r="M50" s="168">
        <f>VLOOKUP(M$1,'6-CUADRO RESUMEN '!$B$7:$U$23,11)/M49</f>
        <v>2700000</v>
      </c>
      <c r="O50" s="168">
        <f>VLOOKUP(O$1,'6-CUADRO RESUMEN '!$B$7:$U$23,11)/O49</f>
        <v>2636363.6363636362</v>
      </c>
      <c r="Q50" s="168">
        <f>VLOOKUP(Q$1,'6-CUADRO RESUMEN '!$B$7:$U$23,11)/Q49</f>
        <v>2492063.4920634921</v>
      </c>
      <c r="S50" s="168" t="e">
        <f>VLOOKUP(S$1,'6-CUADRO RESUMEN '!$B$7:$U$23,11)/S49</f>
        <v>#DIV/0!</v>
      </c>
      <c r="U50" s="168" t="e">
        <f>VLOOKUP(U$1,'6-CUADRO RESUMEN '!$B$7:$U$23,11)/U49</f>
        <v>#DIV/0!</v>
      </c>
    </row>
  </sheetData>
  <sheetProtection algorithmName="SHA-512" hashValue="k1FqjharcphMDW1hK3RqG6KMezsrk6qRUWzxX6xHQKqqmYHo3DIQiAYDQVyMyYdZx3WUSmbCKFUhblx82eIHCA==" saltValue="YJwkR3KvIl4pMZwtFp8k5Q==" spinCount="100000" sheet="1" objects="1" scenarios="1" selectLockedCells="1"/>
  <mergeCells count="11">
    <mergeCell ref="B1:B2"/>
    <mergeCell ref="S1:T1"/>
    <mergeCell ref="U1:V1"/>
    <mergeCell ref="C1:D1"/>
    <mergeCell ref="E1:F1"/>
    <mergeCell ref="I1:J1"/>
    <mergeCell ref="G1:H1"/>
    <mergeCell ref="Q1:R1"/>
    <mergeCell ref="O1:P1"/>
    <mergeCell ref="M1:N1"/>
    <mergeCell ref="K1:L1"/>
  </mergeCells>
  <pageMargins left="0.7" right="0.7" top="0.75" bottom="0.75" header="0.3" footer="0.3"/>
  <pageSetup orientation="portrait" r:id="rId1"/>
  <ignoredErrors>
    <ignoredError sqref="P5 D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27"/>
  <sheetViews>
    <sheetView showGridLines="0" topLeftCell="A16" zoomScale="85" zoomScaleNormal="85" zoomScaleSheetLayoutView="100" workbookViewId="0">
      <selection activeCell="H5" sqref="H5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1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'!C47</f>
        <v>6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+H42*D4</f>
        <v>1355323214.6832831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AFD'!M13</f>
        <v>9</v>
      </c>
      <c r="E5" s="402">
        <v>8</v>
      </c>
      <c r="F5" s="403" t="s">
        <v>446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0.79174036218416466</v>
      </c>
      <c r="T5" s="410">
        <f ca="1">+W48*-1</f>
        <v>1073064092.8699489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'!C48</f>
        <v>180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0.20825963781583545</v>
      </c>
      <c r="T6" s="410">
        <f ca="1">+W55*-1</f>
        <v>282259121.81333435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'!C49</f>
        <v>35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'!C50</f>
        <v>2814285.7142857141</v>
      </c>
      <c r="F8" s="392" t="s">
        <v>342</v>
      </c>
      <c r="G8" s="418"/>
      <c r="H8" s="419">
        <f ca="1">ABS(PMT(H6/12/100,H4,H42,,0))</f>
        <v>1427760.775831654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2710646429.3665667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1548143.848002129</v>
      </c>
      <c r="P10" s="399"/>
      <c r="T10" s="424">
        <f ca="1">+T4-T5-T6</f>
        <v>0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321919227.86098462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187786216.25224105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1.5668540296067317</v>
      </c>
      <c r="J17" s="438">
        <f ca="1">+SUM(J19:J37)</f>
        <v>0.9961042503051688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187786216.25224105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0.92161906133646099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187786216.25224105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98500000</v>
      </c>
      <c r="I19" s="446">
        <f>+H19/$H$22</f>
        <v>0.6859119185416731</v>
      </c>
      <c r="J19" s="446">
        <f ca="1">+H19/$H$42</f>
        <v>0.43605834652371611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134133011.60874359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'!C10</f>
        <v>32666666.666666668</v>
      </c>
      <c r="I20" s="446">
        <f>+H20/$H$22</f>
        <v>0.22747671071771225</v>
      </c>
      <c r="J20" s="446">
        <f ca="1">+H20/$H$42</f>
        <v>0.14461495079297523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53653204.643497445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'!C4</f>
        <v>12437777.777777784</v>
      </c>
      <c r="I21" s="447">
        <f>+H21/$H$22</f>
        <v>8.6611370740614688E-2</v>
      </c>
      <c r="J21" s="447">
        <f ca="1">+H21/$H$42</f>
        <v>5.5061896570631479E-2</v>
      </c>
      <c r="K21" s="447"/>
      <c r="L21" s="447"/>
      <c r="M21" s="447"/>
      <c r="N21" s="447"/>
      <c r="P21" s="399"/>
      <c r="S21" s="448"/>
      <c r="T21" s="407">
        <f ca="1">SUM(T15:T20)</f>
        <v>1073064092.8699487</v>
      </c>
    </row>
    <row r="22" spans="1:20" ht="19.149999999999999" customHeight="1" thickBot="1">
      <c r="A22" s="391"/>
      <c r="B22" s="449">
        <f ca="1">+H22/$H$42</f>
        <v>0.6357351938873228</v>
      </c>
      <c r="H22" s="450">
        <f>SUM(H19:H21)</f>
        <v>143604444.44444445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'!C11</f>
        <v>1681278.3666539881</v>
      </c>
      <c r="I23" s="452">
        <f t="shared" ref="I23:I31" ca="1" si="1">+H23/$H$22</f>
        <v>1.1707704264713173E-2</v>
      </c>
      <c r="J23" s="447">
        <f t="shared" ref="J23:J31" ca="1" si="2">+H23/$H$42</f>
        <v>7.4429996407028654E-3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'!C5</f>
        <v>2173930.9230749435</v>
      </c>
      <c r="I24" s="452">
        <f t="shared" ca="1" si="1"/>
        <v>1.5138326195161471E-2</v>
      </c>
      <c r="J24" s="447">
        <f t="shared" ca="1" si="2"/>
        <v>9.6239667388105157E-3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'!C12</f>
        <v>5087564.9016662799</v>
      </c>
      <c r="I25" s="452">
        <f t="shared" ca="1" si="1"/>
        <v>3.5427628450834484E-2</v>
      </c>
      <c r="J25" s="447">
        <f t="shared" ca="1" si="2"/>
        <v>2.2522590242159295E-2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'!C6*D4</f>
        <v>1775461.150858406</v>
      </c>
      <c r="G26" s="444"/>
      <c r="H26" s="445">
        <f ca="1">F26/D4</f>
        <v>295910.19180973433</v>
      </c>
      <c r="I26" s="452">
        <f t="shared" ca="1" si="1"/>
        <v>2.0605921561446636E-3</v>
      </c>
      <c r="J26" s="447">
        <f t="shared" ca="1" si="2"/>
        <v>1.3099909539093242E-3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'!D14*100</f>
        <v>17.902579135435545</v>
      </c>
      <c r="G27" s="444"/>
      <c r="H27" s="445">
        <f ca="1">+F27%*H22</f>
        <v>25708899.308669239</v>
      </c>
      <c r="I27" s="452">
        <f t="shared" ca="1" si="1"/>
        <v>0.17902579135435545</v>
      </c>
      <c r="J27" s="447">
        <f t="shared" ca="1" si="2"/>
        <v>0.11381299617749256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'!C7</f>
        <v>493183.65301622386</v>
      </c>
      <c r="I28" s="452">
        <f t="shared" ca="1" si="1"/>
        <v>3.4343202602411058E-3</v>
      </c>
      <c r="J28" s="447">
        <f t="shared" ca="1" si="2"/>
        <v>2.1833182565155402E-3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'!C15</f>
        <v>22646261.036976364</v>
      </c>
      <c r="I29" s="452">
        <f t="shared" ca="1" si="1"/>
        <v>0.15769888685957356</v>
      </c>
      <c r="J29" s="447">
        <f t="shared" ca="1" si="2"/>
        <v>0.10025473241348599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-475994.64800212905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4517744.0489442777</v>
      </c>
      <c r="I30" s="452">
        <f t="shared" ca="1" si="1"/>
        <v>3.1459639473011128E-2</v>
      </c>
      <c r="J30" s="447">
        <f t="shared" ca="1" si="2"/>
        <v>2.0000000000000004E-2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596154.55199787091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'!C8</f>
        <v>1972734.6120648955</v>
      </c>
      <c r="I31" s="452">
        <f t="shared" ca="1" si="1"/>
        <v>1.3737281040964423E-2</v>
      </c>
      <c r="J31" s="447">
        <f t="shared" ca="1" si="2"/>
        <v>8.7332730260621608E-3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1668303.7519978711</v>
      </c>
    </row>
    <row r="32" spans="1:20" ht="19.149999999999999" customHeight="1" thickBot="1">
      <c r="A32" s="391"/>
      <c r="B32" s="465">
        <f ca="1">+H32/$H$42</f>
        <v>0.28588386744913824</v>
      </c>
      <c r="D32" s="436"/>
      <c r="E32" s="436"/>
      <c r="F32" s="394"/>
      <c r="G32" s="394"/>
      <c r="H32" s="450">
        <f ca="1">SUM(H23:H31)</f>
        <v>64577507.042875946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2740452.9519978706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7.4485188968707719E-2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'!D31*100</f>
        <v>0.63351665784231248</v>
      </c>
      <c r="G34" s="444"/>
      <c r="H34" s="445">
        <f ca="1">(F34%*T4)/D4</f>
        <v>1431033.0554370873</v>
      </c>
      <c r="I34" s="452">
        <f ca="1">+H34/$H$22</f>
        <v>9.965102827933045E-3</v>
      </c>
      <c r="J34" s="447">
        <f ca="1">+H34/$H$42</f>
        <v>6.3351665784231242E-3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'!D28*100</f>
        <v>0.48905168644310071</v>
      </c>
      <c r="G35" s="444"/>
      <c r="H35" s="445">
        <f ca="1">(F35%*T4)/D4</f>
        <v>1104705.1730272404</v>
      </c>
      <c r="I35" s="452">
        <f ca="1">+H35/$H$22</f>
        <v>7.6926948695840141E-3</v>
      </c>
      <c r="J35" s="447">
        <f ca="1">+H35/$H$42</f>
        <v>4.8905168644310069E-3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'!C29*D4</f>
        <v>2265451.3584574927</v>
      </c>
      <c r="G36" s="444"/>
      <c r="H36" s="445">
        <f ca="1">+F36/D4</f>
        <v>377575.22640958213</v>
      </c>
      <c r="I36" s="452">
        <f ca="1">+H36/$H$22</f>
        <v>2.6292725679228739E-3</v>
      </c>
      <c r="J36" s="447">
        <f ca="1">+H36/$H$42</f>
        <v>1.6715211057510674E-3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13911937.505019553</v>
      </c>
      <c r="I37" s="452">
        <f ca="1">+H37/$H$22</f>
        <v>9.6876789286292578E-2</v>
      </c>
      <c r="J37" s="447">
        <f ca="1">+H37/$H$42</f>
        <v>6.1587984420102528E-2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7.4485188968707719E-2</v>
      </c>
      <c r="F38" s="439"/>
      <c r="G38" s="439"/>
      <c r="H38" s="450">
        <f ca="1">SUM(H34:H37)</f>
        <v>16825250.959893461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225007202.44721386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3.8957496948311696E-3</v>
      </c>
      <c r="G41" s="474"/>
      <c r="H41" s="417">
        <v>880000</v>
      </c>
      <c r="I41" s="474" t="s">
        <v>395</v>
      </c>
      <c r="N41" s="479"/>
      <c r="O41" s="479">
        <f ca="1">+S41*H4</f>
        <v>1323042.3503896175</v>
      </c>
      <c r="R41" s="480">
        <f>H5/1000/30</f>
        <v>1.6333333333333332E-5</v>
      </c>
      <c r="S41" s="481">
        <f ca="1">+R41*H40</f>
        <v>3675.1176399711594</v>
      </c>
    </row>
    <row r="42" spans="1:25" ht="32.65" customHeight="1" thickBot="1">
      <c r="B42" s="449">
        <f ca="1">+H41/H42</f>
        <v>3.8957496948311696E-3</v>
      </c>
      <c r="F42" s="471" t="s">
        <v>396</v>
      </c>
      <c r="G42" s="482"/>
      <c r="H42" s="483">
        <f ca="1">+H40+H41</f>
        <v>225887202.44721386</v>
      </c>
      <c r="I42" s="482" t="s">
        <v>397</v>
      </c>
      <c r="N42" s="479"/>
      <c r="O42" s="429">
        <f ca="1">+S42*H4</f>
        <v>5940190144606445</v>
      </c>
      <c r="R42" s="470">
        <f>+H41/12</f>
        <v>73333.333333333328</v>
      </c>
      <c r="S42" s="481">
        <f ca="1">+R42*H40</f>
        <v>16500528179462.348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225887202.44721386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1427760.775831654</v>
      </c>
      <c r="D48" s="494">
        <f t="shared" ref="D48:D111" ca="1" si="4">+F47*(($H$6/100)/$H$9)</f>
        <v>1223555.6799224084</v>
      </c>
      <c r="E48" s="494">
        <f t="shared" ref="E48:E111" ca="1" si="5">+C48-D48</f>
        <v>204205.09590924555</v>
      </c>
      <c r="F48" s="494">
        <f t="shared" ref="F48:F111" ca="1" si="6">IF(F47&lt;1,0,+F47-E48)</f>
        <v>225682997.35130462</v>
      </c>
      <c r="G48" s="495">
        <f>+S40+30</f>
        <v>45116</v>
      </c>
      <c r="H48" s="494">
        <f t="shared" ref="H48:H111" ca="1" si="7">+D48*$H$7/100</f>
        <v>6117.7783996120424</v>
      </c>
      <c r="I48" s="496">
        <f t="shared" ref="I48:I111" ca="1" si="8">+F47*$R$41*O48</f>
        <v>110684.72919913479</v>
      </c>
      <c r="J48" s="497">
        <f ca="1">D48+E48+H48+I48</f>
        <v>1544563.2834304008</v>
      </c>
      <c r="O48" s="400">
        <f>G48-S40</f>
        <v>30</v>
      </c>
      <c r="S48" s="390" t="s">
        <v>363</v>
      </c>
      <c r="T48" s="498">
        <f>+H22</f>
        <v>143604444.44444445</v>
      </c>
      <c r="U48" s="499"/>
      <c r="V48" s="500">
        <f ca="1">-SUM(T48:T54)*D4</f>
        <v>-1073064092.8699489</v>
      </c>
      <c r="W48" s="500">
        <f ca="1">+V48</f>
        <v>-1073064092.8699489</v>
      </c>
      <c r="X48" s="500">
        <f ca="1">+W48+W55</f>
        <v>-1355323214.6832833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1427760.775831654</v>
      </c>
      <c r="D49" s="494">
        <f t="shared" ca="1" si="4"/>
        <v>1222449.5689862333</v>
      </c>
      <c r="E49" s="494">
        <f t="shared" ca="1" si="5"/>
        <v>205311.20684542065</v>
      </c>
      <c r="F49" s="494">
        <f t="shared" ca="1" si="6"/>
        <v>225477686.14445919</v>
      </c>
      <c r="G49" s="495">
        <v>45147</v>
      </c>
      <c r="H49" s="494">
        <f t="shared" ca="1" si="7"/>
        <v>6112.2478449311666</v>
      </c>
      <c r="I49" s="496">
        <f t="shared" ca="1" si="8"/>
        <v>114270.82432554389</v>
      </c>
      <c r="J49" s="497">
        <f t="shared" ref="J49:J112" ca="1" si="10">+C49+H49+I49</f>
        <v>1548143.848002129</v>
      </c>
      <c r="O49" s="400">
        <f t="shared" ref="O49:O112" si="11">+G49-G48</f>
        <v>31</v>
      </c>
      <c r="S49" s="390" t="s">
        <v>415</v>
      </c>
      <c r="T49" s="498">
        <f ca="1">+H23</f>
        <v>1681278.3666539881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1427760.775831654</v>
      </c>
      <c r="D50" s="494">
        <f t="shared" ca="1" si="4"/>
        <v>1221337.4666158205</v>
      </c>
      <c r="E50" s="494">
        <f t="shared" ca="1" si="5"/>
        <v>206423.30921583343</v>
      </c>
      <c r="F50" s="494">
        <f t="shared" ca="1" si="6"/>
        <v>225271262.83524334</v>
      </c>
      <c r="G50" s="495">
        <v>45178</v>
      </c>
      <c r="H50" s="494">
        <f t="shared" ca="1" si="7"/>
        <v>6106.6873330791022</v>
      </c>
      <c r="I50" s="496">
        <f t="shared" ca="1" si="8"/>
        <v>114166.86841781116</v>
      </c>
      <c r="J50" s="497">
        <f t="shared" ca="1" si="10"/>
        <v>1548034.3315825441</v>
      </c>
      <c r="O50" s="400">
        <f t="shared" si="11"/>
        <v>31</v>
      </c>
      <c r="S50" s="390" t="s">
        <v>416</v>
      </c>
      <c r="T50" s="498">
        <f ca="1">+H25</f>
        <v>5087564.9016662799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1427760.775831654</v>
      </c>
      <c r="D51" s="494">
        <f t="shared" ca="1" si="4"/>
        <v>1220219.3403575681</v>
      </c>
      <c r="E51" s="494">
        <f t="shared" ca="1" si="5"/>
        <v>207541.43547408585</v>
      </c>
      <c r="F51" s="494">
        <f t="shared" ca="1" si="6"/>
        <v>225063721.39976925</v>
      </c>
      <c r="G51" s="495">
        <v>45208</v>
      </c>
      <c r="H51" s="494">
        <f t="shared" ca="1" si="7"/>
        <v>6101.0967017878402</v>
      </c>
      <c r="I51" s="496">
        <f t="shared" ca="1" si="8"/>
        <v>110382.91878926923</v>
      </c>
      <c r="J51" s="497">
        <f t="shared" ca="1" si="10"/>
        <v>1544244.7913227109</v>
      </c>
      <c r="O51" s="400">
        <f t="shared" si="11"/>
        <v>30</v>
      </c>
      <c r="S51" s="390" t="s">
        <v>417</v>
      </c>
      <c r="T51" s="498">
        <f ca="1">+H26</f>
        <v>295910.19180973433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1427760.775831654</v>
      </c>
      <c r="D52" s="494">
        <f t="shared" ca="1" si="4"/>
        <v>1219095.1575820835</v>
      </c>
      <c r="E52" s="494">
        <f t="shared" ca="1" si="5"/>
        <v>208665.61824957049</v>
      </c>
      <c r="F52" s="494">
        <f t="shared" ca="1" si="6"/>
        <v>224855055.78151968</v>
      </c>
      <c r="G52" s="495">
        <v>45239</v>
      </c>
      <c r="H52" s="494">
        <f t="shared" ca="1" si="7"/>
        <v>6095.4757879104172</v>
      </c>
      <c r="I52" s="496">
        <f t="shared" ca="1" si="8"/>
        <v>113957.26426874982</v>
      </c>
      <c r="J52" s="497">
        <f t="shared" ca="1" si="10"/>
        <v>1547813.5158883142</v>
      </c>
      <c r="O52" s="400">
        <f t="shared" si="11"/>
        <v>31</v>
      </c>
      <c r="S52" s="390" t="s">
        <v>418</v>
      </c>
      <c r="T52" s="498">
        <f ca="1">+H27</f>
        <v>25708899.308669239</v>
      </c>
      <c r="U52" s="499"/>
      <c r="V52" s="501"/>
      <c r="W52" s="501"/>
      <c r="X52" s="503">
        <f ca="1">+W48+W55+T4</f>
        <v>0</v>
      </c>
      <c r="Y52" s="492"/>
    </row>
    <row r="53" spans="2:25" ht="17.649999999999999" customHeight="1">
      <c r="B53" s="488">
        <v>6</v>
      </c>
      <c r="C53" s="493">
        <f t="shared" ca="1" si="9"/>
        <v>1427760.775831654</v>
      </c>
      <c r="D53" s="494">
        <f t="shared" ca="1" si="4"/>
        <v>1217964.8854832316</v>
      </c>
      <c r="E53" s="494">
        <f t="shared" ca="1" si="5"/>
        <v>209795.89034842234</v>
      </c>
      <c r="F53" s="494">
        <f t="shared" ca="1" si="6"/>
        <v>224645259.89117125</v>
      </c>
      <c r="G53" s="495">
        <v>45269</v>
      </c>
      <c r="H53" s="494">
        <f t="shared" ca="1" si="7"/>
        <v>6089.824427416158</v>
      </c>
      <c r="I53" s="496">
        <f t="shared" ca="1" si="8"/>
        <v>110178.97733294463</v>
      </c>
      <c r="J53" s="497">
        <f t="shared" ca="1" si="10"/>
        <v>1544029.5775920148</v>
      </c>
      <c r="O53" s="400">
        <f t="shared" si="11"/>
        <v>30</v>
      </c>
      <c r="Q53" s="491"/>
      <c r="S53" s="390" t="s">
        <v>378</v>
      </c>
      <c r="T53" s="504">
        <f ca="1">+H28</f>
        <v>493183.65301622386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1427760.775831654</v>
      </c>
      <c r="D54" s="494">
        <f t="shared" ca="1" si="4"/>
        <v>1216828.4910771777</v>
      </c>
      <c r="E54" s="494">
        <f t="shared" ca="1" si="5"/>
        <v>210932.28475447628</v>
      </c>
      <c r="F54" s="494">
        <f t="shared" ca="1" si="6"/>
        <v>224434327.60641676</v>
      </c>
      <c r="G54" s="495">
        <v>45300</v>
      </c>
      <c r="H54" s="494">
        <f t="shared" ca="1" si="7"/>
        <v>6084.1424553858888</v>
      </c>
      <c r="I54" s="496">
        <f t="shared" ca="1" si="8"/>
        <v>113745.3832582297</v>
      </c>
      <c r="J54" s="497">
        <f t="shared" ca="1" si="10"/>
        <v>1547590.3015452698</v>
      </c>
      <c r="O54" s="400">
        <f t="shared" si="11"/>
        <v>31</v>
      </c>
      <c r="S54" s="390" t="s">
        <v>419</v>
      </c>
      <c r="T54" s="504">
        <f ca="1">+H31</f>
        <v>1972734.6120648955</v>
      </c>
      <c r="Y54" s="492"/>
    </row>
    <row r="55" spans="2:25" ht="17.649999999999999" customHeight="1">
      <c r="B55" s="488">
        <v>8</v>
      </c>
      <c r="C55" s="493">
        <f t="shared" ca="1" si="9"/>
        <v>1427760.775831654</v>
      </c>
      <c r="D55" s="494">
        <f t="shared" ca="1" si="4"/>
        <v>1215685.9412014242</v>
      </c>
      <c r="E55" s="494">
        <f t="shared" ca="1" si="5"/>
        <v>212074.83463022974</v>
      </c>
      <c r="F55" s="494">
        <f t="shared" ca="1" si="6"/>
        <v>224222252.77178654</v>
      </c>
      <c r="G55" s="495">
        <v>45331</v>
      </c>
      <c r="H55" s="494">
        <f t="shared" ca="1" si="7"/>
        <v>6078.4297060071212</v>
      </c>
      <c r="I55" s="496">
        <f t="shared" ca="1" si="8"/>
        <v>113638.58121138235</v>
      </c>
      <c r="J55" s="497">
        <f t="shared" ca="1" si="10"/>
        <v>1547477.7867490433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-13043585.53844966</v>
      </c>
      <c r="W55" s="500">
        <f ca="1">+SUM(U55:V67)</f>
        <v>-282259121.81333435</v>
      </c>
      <c r="Y55" s="492"/>
    </row>
    <row r="56" spans="2:25" ht="17.649999999999999" customHeight="1">
      <c r="B56" s="488">
        <v>9</v>
      </c>
      <c r="C56" s="493">
        <f t="shared" ca="1" si="9"/>
        <v>1427760.775831654</v>
      </c>
      <c r="D56" s="494">
        <f t="shared" ca="1" si="4"/>
        <v>1214537.2025138438</v>
      </c>
      <c r="E56" s="494">
        <f t="shared" ca="1" si="5"/>
        <v>213223.57331781019</v>
      </c>
      <c r="F56" s="494">
        <f t="shared" ca="1" si="6"/>
        <v>224009029.19846874</v>
      </c>
      <c r="G56" s="495">
        <v>45360</v>
      </c>
      <c r="H56" s="494">
        <f t="shared" ca="1" si="7"/>
        <v>6072.6860125692192</v>
      </c>
      <c r="I56" s="496">
        <f t="shared" ca="1" si="8"/>
        <v>106206.60706290288</v>
      </c>
      <c r="J56" s="497">
        <f t="shared" ca="1" si="10"/>
        <v>1540040.0689071259</v>
      </c>
      <c r="O56" s="400">
        <f t="shared" si="11"/>
        <v>29</v>
      </c>
      <c r="Q56" s="491"/>
      <c r="S56" s="390" t="s">
        <v>372</v>
      </c>
      <c r="T56" s="506">
        <f ca="1">+H24</f>
        <v>2173930.9230749435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1427760.775831654</v>
      </c>
      <c r="D57" s="494">
        <f t="shared" ca="1" si="4"/>
        <v>1213382.2414917056</v>
      </c>
      <c r="E57" s="494">
        <f t="shared" ca="1" si="5"/>
        <v>214378.53433994832</v>
      </c>
      <c r="F57" s="494">
        <f t="shared" ca="1" si="6"/>
        <v>223794650.66412881</v>
      </c>
      <c r="G57" s="495">
        <v>45391</v>
      </c>
      <c r="H57" s="494">
        <f t="shared" ca="1" si="7"/>
        <v>6066.9112074585282</v>
      </c>
      <c r="I57" s="496">
        <f t="shared" ca="1" si="8"/>
        <v>113423.23845082466</v>
      </c>
      <c r="J57" s="497">
        <f t="shared" ca="1" si="10"/>
        <v>1547250.9254899372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-56616477.847200774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1427760.775831654</v>
      </c>
      <c r="D58" s="494">
        <f t="shared" ca="1" si="4"/>
        <v>1212221.0244306978</v>
      </c>
      <c r="E58" s="494">
        <f t="shared" ca="1" si="5"/>
        <v>215539.75140095619</v>
      </c>
      <c r="F58" s="494">
        <f t="shared" ca="1" si="6"/>
        <v>223579110.91272786</v>
      </c>
      <c r="G58" s="495">
        <v>45421</v>
      </c>
      <c r="H58" s="494">
        <f t="shared" ca="1" si="7"/>
        <v>6061.105122153489</v>
      </c>
      <c r="I58" s="496">
        <f t="shared" ca="1" si="8"/>
        <v>109659.3788254231</v>
      </c>
      <c r="J58" s="497">
        <f t="shared" ca="1" si="10"/>
        <v>1543481.2597792305</v>
      </c>
      <c r="O58" s="400">
        <f t="shared" si="11"/>
        <v>30</v>
      </c>
      <c r="Q58" s="491"/>
      <c r="S58" s="390" t="s">
        <v>422</v>
      </c>
      <c r="T58" s="507">
        <f ca="1">+H36</f>
        <v>377575.22640958213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1427760.775831654</v>
      </c>
      <c r="D59" s="494">
        <f t="shared" ca="1" si="4"/>
        <v>1211053.5174439426</v>
      </c>
      <c r="E59" s="494">
        <f t="shared" ca="1" si="5"/>
        <v>216707.25838771136</v>
      </c>
      <c r="F59" s="494">
        <f t="shared" ca="1" si="6"/>
        <v>223362403.65434015</v>
      </c>
      <c r="G59" s="495">
        <v>45452</v>
      </c>
      <c r="H59" s="494">
        <f t="shared" ca="1" si="7"/>
        <v>6055.2675872197133</v>
      </c>
      <c r="I59" s="496">
        <f t="shared" ca="1" si="8"/>
        <v>113205.55649214453</v>
      </c>
      <c r="J59" s="497">
        <f t="shared" ca="1" si="10"/>
        <v>1547021.599911018</v>
      </c>
      <c r="O59" s="400">
        <f t="shared" si="11"/>
        <v>31</v>
      </c>
      <c r="Q59" s="491"/>
      <c r="S59" s="390" t="s">
        <v>423</v>
      </c>
      <c r="T59" s="504">
        <f ca="1">+H29*0.4</f>
        <v>9058504.4147905465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1427760.775831654</v>
      </c>
      <c r="D60" s="494">
        <f t="shared" ca="1" si="4"/>
        <v>1209879.6864610091</v>
      </c>
      <c r="E60" s="494">
        <f t="shared" ca="1" si="5"/>
        <v>217881.08937064488</v>
      </c>
      <c r="F60" s="494">
        <f t="shared" ca="1" si="6"/>
        <v>223144522.56496951</v>
      </c>
      <c r="G60" s="495">
        <v>45482</v>
      </c>
      <c r="H60" s="494">
        <f t="shared" ca="1" si="7"/>
        <v>6049.3984323050454</v>
      </c>
      <c r="I60" s="496">
        <f t="shared" ca="1" si="8"/>
        <v>109447.57779062666</v>
      </c>
      <c r="J60" s="497">
        <f t="shared" ca="1" si="10"/>
        <v>1543257.7520545856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1427760.775831654</v>
      </c>
      <c r="D61" s="494">
        <f t="shared" ca="1" si="4"/>
        <v>1208699.4972269181</v>
      </c>
      <c r="E61" s="494">
        <f t="shared" ca="1" si="5"/>
        <v>219061.27860473585</v>
      </c>
      <c r="F61" s="494">
        <f t="shared" ca="1" si="6"/>
        <v>222925461.28636476</v>
      </c>
      <c r="G61" s="495">
        <v>45513</v>
      </c>
      <c r="H61" s="494">
        <f t="shared" ca="1" si="7"/>
        <v>6043.4974861345909</v>
      </c>
      <c r="I61" s="496">
        <f t="shared" ca="1" si="8"/>
        <v>112985.50992539621</v>
      </c>
      <c r="J61" s="497">
        <f t="shared" ca="1" si="10"/>
        <v>1546789.7832431847</v>
      </c>
      <c r="O61" s="400">
        <f t="shared" si="11"/>
        <v>31</v>
      </c>
      <c r="Q61" s="491"/>
      <c r="S61" s="390" t="s">
        <v>425</v>
      </c>
      <c r="T61" s="504">
        <f ca="1">+H30</f>
        <v>4517744.0489442777</v>
      </c>
      <c r="U61" s="492"/>
      <c r="V61" s="500">
        <f ca="1">-SUM(T61:T63)*D4</f>
        <v>-115858089.323783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1427760.775831654</v>
      </c>
      <c r="D62" s="494">
        <f t="shared" ca="1" si="4"/>
        <v>1207512.9153011425</v>
      </c>
      <c r="E62" s="494">
        <f t="shared" ca="1" si="5"/>
        <v>220247.86053051148</v>
      </c>
      <c r="F62" s="494">
        <f t="shared" ca="1" si="6"/>
        <v>222705213.42583424</v>
      </c>
      <c r="G62" s="495">
        <v>45544</v>
      </c>
      <c r="H62" s="494">
        <f t="shared" ca="1" si="7"/>
        <v>6037.5645765057125</v>
      </c>
      <c r="I62" s="496">
        <f t="shared" ca="1" si="8"/>
        <v>112874.59189799601</v>
      </c>
      <c r="J62" s="497">
        <f t="shared" ca="1" si="10"/>
        <v>1546672.9323061556</v>
      </c>
      <c r="O62" s="400">
        <f t="shared" si="11"/>
        <v>31</v>
      </c>
      <c r="Q62" s="491"/>
      <c r="S62" s="390" t="s">
        <v>426</v>
      </c>
      <c r="T62" s="504">
        <f ca="1">+H37</f>
        <v>13911937.505019553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1427760.775831654</v>
      </c>
      <c r="D63" s="494">
        <f t="shared" ca="1" si="4"/>
        <v>1206319.9060566023</v>
      </c>
      <c r="E63" s="494">
        <f t="shared" ca="1" si="5"/>
        <v>221440.86977505172</v>
      </c>
      <c r="F63" s="494">
        <f t="shared" ca="1" si="6"/>
        <v>222483772.55605918</v>
      </c>
      <c r="G63" s="495">
        <v>45574</v>
      </c>
      <c r="H63" s="494">
        <f t="shared" ca="1" si="7"/>
        <v>6031.5995302830115</v>
      </c>
      <c r="I63" s="496">
        <f t="shared" ca="1" si="8"/>
        <v>109125.55457865878</v>
      </c>
      <c r="J63" s="497">
        <f t="shared" ca="1" si="10"/>
        <v>1542917.9299405958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1427760.775831654</v>
      </c>
      <c r="D64" s="494">
        <f t="shared" ca="1" si="4"/>
        <v>1205120.434678654</v>
      </c>
      <c r="E64" s="494">
        <f t="shared" ca="1" si="5"/>
        <v>222640.34115300002</v>
      </c>
      <c r="F64" s="494">
        <f t="shared" ca="1" si="6"/>
        <v>222261132.21490619</v>
      </c>
      <c r="G64" s="495">
        <v>45605</v>
      </c>
      <c r="H64" s="494">
        <f t="shared" ca="1" si="7"/>
        <v>6025.6021733932694</v>
      </c>
      <c r="I64" s="496">
        <f t="shared" ca="1" si="8"/>
        <v>112650.95017088462</v>
      </c>
      <c r="J64" s="497">
        <f t="shared" ca="1" si="10"/>
        <v>1546437.3281759319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-6628231.0381634422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1427760.775831654</v>
      </c>
      <c r="D65" s="494">
        <f t="shared" ca="1" si="4"/>
        <v>1203914.4661640753</v>
      </c>
      <c r="E65" s="494">
        <f t="shared" ca="1" si="5"/>
        <v>223846.30966757867</v>
      </c>
      <c r="F65" s="494">
        <f t="shared" ca="1" si="6"/>
        <v>222037285.9052386</v>
      </c>
      <c r="G65" s="495">
        <v>45635</v>
      </c>
      <c r="H65" s="494">
        <f t="shared" ca="1" si="7"/>
        <v>6019.5723308203769</v>
      </c>
      <c r="I65" s="496">
        <f t="shared" ca="1" si="8"/>
        <v>108907.95478530401</v>
      </c>
      <c r="J65" s="497">
        <f t="shared" ca="1" si="10"/>
        <v>1542688.3029477783</v>
      </c>
      <c r="O65" s="400">
        <f t="shared" si="11"/>
        <v>30</v>
      </c>
      <c r="Q65" s="491"/>
      <c r="S65" s="390" t="s">
        <v>429</v>
      </c>
      <c r="T65" s="504">
        <f ca="1">+H35</f>
        <v>1104705.1730272404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1427760.775831654</v>
      </c>
      <c r="D66" s="494">
        <f t="shared" ca="1" si="4"/>
        <v>1202701.9653200423</v>
      </c>
      <c r="E66" s="494">
        <f t="shared" ca="1" si="5"/>
        <v>225058.81051161163</v>
      </c>
      <c r="F66" s="494">
        <f t="shared" ca="1" si="6"/>
        <v>221812227.09472698</v>
      </c>
      <c r="G66" s="495">
        <v>45666</v>
      </c>
      <c r="H66" s="494">
        <f t="shared" ca="1" si="7"/>
        <v>6013.5098266002115</v>
      </c>
      <c r="I66" s="496">
        <f t="shared" ca="1" si="8"/>
        <v>112424.87909668581</v>
      </c>
      <c r="J66" s="508">
        <f t="shared" ca="1" si="10"/>
        <v>1546199.1647549402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1427760.775831654</v>
      </c>
      <c r="D67" s="494">
        <f t="shared" ca="1" si="4"/>
        <v>1201482.8967631045</v>
      </c>
      <c r="E67" s="494">
        <f t="shared" ca="1" si="5"/>
        <v>226277.87906854949</v>
      </c>
      <c r="F67" s="494">
        <f t="shared" ca="1" si="6"/>
        <v>221585949.21565843</v>
      </c>
      <c r="G67" s="495">
        <v>45697</v>
      </c>
      <c r="H67" s="494">
        <f t="shared" ca="1" si="7"/>
        <v>6007.4144838155225</v>
      </c>
      <c r="I67" s="496">
        <f t="shared" ca="1" si="8"/>
        <v>112310.92431896343</v>
      </c>
      <c r="J67" s="508">
        <f t="shared" ca="1" si="10"/>
        <v>1546079.1146344328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1431033.0554370873</v>
      </c>
      <c r="U67" s="492"/>
      <c r="V67" s="500">
        <f ca="1">-SUM(T67:T68)*D4</f>
        <v>-90112738.065737426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1427760.775831654</v>
      </c>
      <c r="D68" s="494">
        <f t="shared" ca="1" si="4"/>
        <v>1200257.2249181499</v>
      </c>
      <c r="E68" s="494">
        <f t="shared" ca="1" si="5"/>
        <v>227503.55091350409</v>
      </c>
      <c r="F68" s="494">
        <f t="shared" ca="1" si="6"/>
        <v>221358445.66474491</v>
      </c>
      <c r="G68" s="495">
        <v>45725</v>
      </c>
      <c r="H68" s="494">
        <f t="shared" ca="1" si="7"/>
        <v>6001.2861245907498</v>
      </c>
      <c r="I68" s="496">
        <f t="shared" ca="1" si="8"/>
        <v>101338.64077462777</v>
      </c>
      <c r="J68" s="508">
        <f t="shared" ca="1" si="10"/>
        <v>1535100.7027308724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13587756.622185817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1427760.775831654</v>
      </c>
      <c r="D69" s="494">
        <f t="shared" ca="1" si="4"/>
        <v>1199024.9140173683</v>
      </c>
      <c r="E69" s="494">
        <f t="shared" ca="1" si="5"/>
        <v>228735.86181428563</v>
      </c>
      <c r="F69" s="494">
        <f t="shared" ca="1" si="6"/>
        <v>221129709.80293062</v>
      </c>
      <c r="G69" s="495">
        <v>45756</v>
      </c>
      <c r="H69" s="494">
        <f t="shared" ca="1" si="7"/>
        <v>5995.1245700868421</v>
      </c>
      <c r="I69" s="496">
        <f t="shared" ca="1" si="8"/>
        <v>112081.15965491584</v>
      </c>
      <c r="J69" s="508">
        <f t="shared" ca="1" si="10"/>
        <v>1545837.0600566566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1427760.775831654</v>
      </c>
      <c r="D70" s="494">
        <f t="shared" ca="1" si="4"/>
        <v>1197785.9280992076</v>
      </c>
      <c r="E70" s="494">
        <f t="shared" ca="1" si="5"/>
        <v>229974.84773244639</v>
      </c>
      <c r="F70" s="494">
        <f t="shared" ca="1" si="6"/>
        <v>220899734.95519817</v>
      </c>
      <c r="G70" s="495">
        <v>45786</v>
      </c>
      <c r="H70" s="494">
        <f t="shared" ca="1" si="7"/>
        <v>5988.9296404960378</v>
      </c>
      <c r="I70" s="496">
        <f t="shared" ca="1" si="8"/>
        <v>108353.55780343599</v>
      </c>
      <c r="J70" s="508">
        <f t="shared" ca="1" si="10"/>
        <v>1542103.2632755861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1427760.775831654</v>
      </c>
      <c r="D71" s="494">
        <f t="shared" ca="1" si="4"/>
        <v>1196540.2310073234</v>
      </c>
      <c r="E71" s="494">
        <f t="shared" ca="1" si="5"/>
        <v>231220.5448243306</v>
      </c>
      <c r="F71" s="494">
        <f t="shared" ca="1" si="6"/>
        <v>220668514.41037384</v>
      </c>
      <c r="G71" s="495">
        <v>45817</v>
      </c>
      <c r="H71" s="494">
        <f t="shared" ca="1" si="7"/>
        <v>5982.7011550366169</v>
      </c>
      <c r="I71" s="496">
        <f t="shared" ca="1" si="8"/>
        <v>111848.89913231533</v>
      </c>
      <c r="J71" s="508">
        <f t="shared" ca="1" si="10"/>
        <v>1545592.376119006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1427760.775831654</v>
      </c>
      <c r="D72" s="494">
        <f t="shared" ca="1" si="4"/>
        <v>1195287.786389525</v>
      </c>
      <c r="E72" s="494">
        <f t="shared" ca="1" si="5"/>
        <v>232472.98944212892</v>
      </c>
      <c r="F72" s="494">
        <f t="shared" ca="1" si="6"/>
        <v>220436041.4209317</v>
      </c>
      <c r="G72" s="495">
        <v>45847</v>
      </c>
      <c r="H72" s="494">
        <f t="shared" ca="1" si="7"/>
        <v>5976.438931947625</v>
      </c>
      <c r="I72" s="496">
        <f t="shared" ca="1" si="8"/>
        <v>108127.57206108316</v>
      </c>
      <c r="J72" s="508">
        <f t="shared" ca="1" si="10"/>
        <v>1541864.7868246846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1427760.775831654</v>
      </c>
      <c r="D73" s="494">
        <f t="shared" ca="1" si="4"/>
        <v>1194028.5576967134</v>
      </c>
      <c r="E73" s="494">
        <f t="shared" ca="1" si="5"/>
        <v>233732.2181349406</v>
      </c>
      <c r="F73" s="494">
        <f t="shared" ca="1" si="6"/>
        <v>220202309.20279676</v>
      </c>
      <c r="G73" s="495">
        <v>45878</v>
      </c>
      <c r="H73" s="494">
        <f t="shared" ca="1" si="7"/>
        <v>5970.1427884835666</v>
      </c>
      <c r="I73" s="496">
        <f t="shared" ca="1" si="8"/>
        <v>111614.11563946508</v>
      </c>
      <c r="J73" s="508">
        <f t="shared" ca="1" si="10"/>
        <v>1545345.0342596027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1427760.775831654</v>
      </c>
      <c r="D74" s="494">
        <f t="shared" ca="1" si="4"/>
        <v>1192762.5081818157</v>
      </c>
      <c r="E74" s="494">
        <f t="shared" ca="1" si="5"/>
        <v>234998.26764983824</v>
      </c>
      <c r="F74" s="494">
        <f t="shared" ca="1" si="6"/>
        <v>219967310.93514693</v>
      </c>
      <c r="G74" s="495">
        <v>45909</v>
      </c>
      <c r="H74" s="494">
        <f t="shared" ca="1" si="7"/>
        <v>5963.812540909079</v>
      </c>
      <c r="I74" s="496">
        <f t="shared" ca="1" si="8"/>
        <v>111495.76922634942</v>
      </c>
      <c r="J74" s="508">
        <f t="shared" ca="1" si="10"/>
        <v>1545220.3575989124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1427760.775831654</v>
      </c>
      <c r="D75" s="494">
        <f t="shared" ca="1" si="4"/>
        <v>1191489.6008987126</v>
      </c>
      <c r="E75" s="494">
        <f t="shared" ca="1" si="5"/>
        <v>236271.17493294133</v>
      </c>
      <c r="F75" s="494">
        <f t="shared" ca="1" si="6"/>
        <v>219731039.760214</v>
      </c>
      <c r="G75" s="495">
        <v>45939</v>
      </c>
      <c r="H75" s="494">
        <f t="shared" ca="1" si="7"/>
        <v>5957.4480044935635</v>
      </c>
      <c r="I75" s="496">
        <f t="shared" ca="1" si="8"/>
        <v>107783.98235822198</v>
      </c>
      <c r="J75" s="508">
        <f t="shared" ca="1" si="10"/>
        <v>1541502.2061943694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1427760.775831654</v>
      </c>
      <c r="D76" s="494">
        <f t="shared" ca="1" si="4"/>
        <v>1190209.7987011592</v>
      </c>
      <c r="E76" s="494">
        <f t="shared" ca="1" si="5"/>
        <v>237550.97713049478</v>
      </c>
      <c r="F76" s="494">
        <f t="shared" ca="1" si="6"/>
        <v>219493488.7830835</v>
      </c>
      <c r="G76" s="495">
        <v>45970</v>
      </c>
      <c r="H76" s="494">
        <f t="shared" ca="1" si="7"/>
        <v>5951.0489935057958</v>
      </c>
      <c r="I76" s="496">
        <f t="shared" ca="1" si="8"/>
        <v>111257.14979858835</v>
      </c>
      <c r="J76" s="508">
        <f t="shared" ca="1" si="10"/>
        <v>1544968.9746237481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1427760.775831654</v>
      </c>
      <c r="D77" s="494">
        <f t="shared" ca="1" si="4"/>
        <v>1188923.0642417024</v>
      </c>
      <c r="E77" s="494">
        <f t="shared" ca="1" si="5"/>
        <v>238837.71158995153</v>
      </c>
      <c r="F77" s="494">
        <f t="shared" ca="1" si="6"/>
        <v>219254651.07149354</v>
      </c>
      <c r="G77" s="495">
        <v>46000</v>
      </c>
      <c r="H77" s="494">
        <f t="shared" ca="1" si="7"/>
        <v>5944.6153212085119</v>
      </c>
      <c r="I77" s="496">
        <f t="shared" ca="1" si="8"/>
        <v>107551.8095037109</v>
      </c>
      <c r="J77" s="508">
        <f t="shared" ca="1" si="10"/>
        <v>1541257.2006565733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1427760.775831654</v>
      </c>
      <c r="D78" s="494">
        <f t="shared" ca="1" si="4"/>
        <v>1187629.3599705901</v>
      </c>
      <c r="E78" s="494">
        <f t="shared" ca="1" si="5"/>
        <v>240131.41586106387</v>
      </c>
      <c r="F78" s="494">
        <f t="shared" ca="1" si="6"/>
        <v>219014519.65563247</v>
      </c>
      <c r="G78" s="495">
        <v>46031</v>
      </c>
      <c r="H78" s="494">
        <f t="shared" ca="1" si="7"/>
        <v>5938.1467998529506</v>
      </c>
      <c r="I78" s="496">
        <f t="shared" ca="1" si="8"/>
        <v>111015.93832586621</v>
      </c>
      <c r="J78" s="508">
        <f t="shared" ca="1" si="10"/>
        <v>1544714.8609573729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1427760.775831654</v>
      </c>
      <c r="D79" s="494">
        <f t="shared" ca="1" si="4"/>
        <v>1186328.6481346758</v>
      </c>
      <c r="E79" s="494">
        <f t="shared" ca="1" si="5"/>
        <v>241432.12769697816</v>
      </c>
      <c r="F79" s="494">
        <f t="shared" ca="1" si="6"/>
        <v>218773087.52793548</v>
      </c>
      <c r="G79" s="495">
        <v>46062</v>
      </c>
      <c r="H79" s="494">
        <f t="shared" ca="1" si="7"/>
        <v>5931.6432406733793</v>
      </c>
      <c r="I79" s="496">
        <f t="shared" ca="1" si="8"/>
        <v>110894.35178563523</v>
      </c>
      <c r="J79" s="508">
        <f t="shared" ca="1" si="10"/>
        <v>1544586.7708579628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1427760.775831654</v>
      </c>
      <c r="D80" s="494">
        <f t="shared" ca="1" si="4"/>
        <v>1185020.8907763171</v>
      </c>
      <c r="E80" s="494">
        <f t="shared" ca="1" si="5"/>
        <v>242739.88505533687</v>
      </c>
      <c r="F80" s="494">
        <f t="shared" ca="1" si="6"/>
        <v>218530347.64288014</v>
      </c>
      <c r="G80" s="495">
        <v>46090</v>
      </c>
      <c r="H80" s="494">
        <f t="shared" ca="1" si="7"/>
        <v>5925.1044538815859</v>
      </c>
      <c r="I80" s="496">
        <f t="shared" ca="1" si="8"/>
        <v>100052.2253627758</v>
      </c>
      <c r="J80" s="508">
        <f t="shared" ca="1" si="10"/>
        <v>1533738.1056483113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1427760.775831654</v>
      </c>
      <c r="D81" s="494">
        <f t="shared" ca="1" si="4"/>
        <v>1183706.0497322674</v>
      </c>
      <c r="E81" s="494">
        <f t="shared" ca="1" si="5"/>
        <v>244054.72609938658</v>
      </c>
      <c r="F81" s="494">
        <f t="shared" ca="1" si="6"/>
        <v>218286292.91678077</v>
      </c>
      <c r="G81" s="495">
        <v>46121</v>
      </c>
      <c r="H81" s="494">
        <f t="shared" ca="1" si="7"/>
        <v>5918.5302486613373</v>
      </c>
      <c r="I81" s="496">
        <f t="shared" ca="1" si="8"/>
        <v>110649.19935651163</v>
      </c>
      <c r="J81" s="508">
        <f t="shared" ca="1" si="10"/>
        <v>1544328.505436827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1427760.775831654</v>
      </c>
      <c r="D82" s="494">
        <f t="shared" ca="1" si="4"/>
        <v>1182384.0866325626</v>
      </c>
      <c r="E82" s="494">
        <f t="shared" ca="1" si="5"/>
        <v>245376.6891990914</v>
      </c>
      <c r="F82" s="494">
        <f t="shared" ca="1" si="6"/>
        <v>218040916.22758168</v>
      </c>
      <c r="G82" s="495">
        <v>46151</v>
      </c>
      <c r="H82" s="494">
        <f t="shared" ca="1" si="7"/>
        <v>5911.9204331628125</v>
      </c>
      <c r="I82" s="496">
        <f t="shared" ca="1" si="8"/>
        <v>106960.28352922256</v>
      </c>
      <c r="J82" s="508">
        <f t="shared" ca="1" si="10"/>
        <v>1540632.9797940392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1427760.775831654</v>
      </c>
      <c r="D83" s="494">
        <f t="shared" ca="1" si="4"/>
        <v>1181054.9628994009</v>
      </c>
      <c r="E83" s="494">
        <f t="shared" ca="1" si="5"/>
        <v>246705.81293225312</v>
      </c>
      <c r="F83" s="494">
        <f t="shared" ca="1" si="6"/>
        <v>217794210.41464943</v>
      </c>
      <c r="G83" s="495">
        <v>46182</v>
      </c>
      <c r="H83" s="494">
        <f t="shared" ca="1" si="7"/>
        <v>5905.2748144970046</v>
      </c>
      <c r="I83" s="496">
        <f t="shared" ca="1" si="8"/>
        <v>110401.38391656552</v>
      </c>
      <c r="J83" s="508">
        <f t="shared" ca="1" si="10"/>
        <v>1544067.4345627164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1427760.775831654</v>
      </c>
      <c r="D84" s="494">
        <f t="shared" ca="1" si="4"/>
        <v>1179718.6397460178</v>
      </c>
      <c r="E84" s="494">
        <f t="shared" ca="1" si="5"/>
        <v>248042.13608563622</v>
      </c>
      <c r="F84" s="494">
        <f t="shared" ca="1" si="6"/>
        <v>217546168.2785638</v>
      </c>
      <c r="G84" s="495">
        <v>46212</v>
      </c>
      <c r="H84" s="494">
        <f t="shared" ca="1" si="7"/>
        <v>5898.5931987300892</v>
      </c>
      <c r="I84" s="496">
        <f t="shared" ca="1" si="8"/>
        <v>106719.1631031782</v>
      </c>
      <c r="J84" s="508">
        <f t="shared" ca="1" si="10"/>
        <v>1540378.5321335623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1427760.775831654</v>
      </c>
      <c r="D85" s="494">
        <f t="shared" ca="1" si="4"/>
        <v>1178375.0781755541</v>
      </c>
      <c r="E85" s="494">
        <f t="shared" ca="1" si="5"/>
        <v>249385.69765609992</v>
      </c>
      <c r="F85" s="494">
        <f t="shared" ca="1" si="6"/>
        <v>217296782.5809077</v>
      </c>
      <c r="G85" s="495">
        <v>46243</v>
      </c>
      <c r="H85" s="494">
        <f t="shared" ca="1" si="7"/>
        <v>5891.8753908777699</v>
      </c>
      <c r="I85" s="496">
        <f t="shared" ca="1" si="8"/>
        <v>110150.87653837947</v>
      </c>
      <c r="J85" s="508">
        <f t="shared" ca="1" si="10"/>
        <v>1543803.5277609113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1427760.775831654</v>
      </c>
      <c r="D86" s="494">
        <f t="shared" ca="1" si="4"/>
        <v>1177024.2389799168</v>
      </c>
      <c r="E86" s="494">
        <f t="shared" ca="1" si="5"/>
        <v>250736.53685173718</v>
      </c>
      <c r="F86" s="494">
        <f t="shared" ca="1" si="6"/>
        <v>217046046.04405597</v>
      </c>
      <c r="G86" s="495">
        <v>46274</v>
      </c>
      <c r="H86" s="494">
        <f t="shared" ca="1" si="7"/>
        <v>5885.1211948995842</v>
      </c>
      <c r="I86" s="496">
        <f t="shared" ca="1" si="8"/>
        <v>110024.60424679959</v>
      </c>
      <c r="J86" s="508">
        <f t="shared" ca="1" si="10"/>
        <v>1543670.5012733531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1427760.775831654</v>
      </c>
      <c r="D87" s="494">
        <f t="shared" ca="1" si="4"/>
        <v>1175666.0827386365</v>
      </c>
      <c r="E87" s="494">
        <f t="shared" ca="1" si="5"/>
        <v>252094.69309301744</v>
      </c>
      <c r="F87" s="494">
        <f t="shared" ca="1" si="6"/>
        <v>216793951.35096294</v>
      </c>
      <c r="G87" s="495">
        <v>46304</v>
      </c>
      <c r="H87" s="494">
        <f t="shared" ca="1" si="7"/>
        <v>5878.3304136931829</v>
      </c>
      <c r="I87" s="496">
        <f t="shared" ca="1" si="8"/>
        <v>106352.56256158742</v>
      </c>
      <c r="J87" s="508">
        <f t="shared" ca="1" si="10"/>
        <v>1539991.6688069345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1427760.775831654</v>
      </c>
      <c r="D88" s="494">
        <f t="shared" ca="1" si="4"/>
        <v>1174300.569817716</v>
      </c>
      <c r="E88" s="494">
        <f t="shared" ca="1" si="5"/>
        <v>253460.20601393795</v>
      </c>
      <c r="F88" s="494">
        <f t="shared" ca="1" si="6"/>
        <v>216540491.14494899</v>
      </c>
      <c r="G88" s="495">
        <v>46335</v>
      </c>
      <c r="H88" s="494">
        <f t="shared" ca="1" si="7"/>
        <v>5871.5028490885798</v>
      </c>
      <c r="I88" s="496">
        <f t="shared" ca="1" si="8"/>
        <v>109770.00403403756</v>
      </c>
      <c r="J88" s="508">
        <f t="shared" ca="1" si="10"/>
        <v>1543402.28271478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1427760.775831654</v>
      </c>
      <c r="D89" s="494">
        <f t="shared" ca="1" si="4"/>
        <v>1172927.6603684737</v>
      </c>
      <c r="E89" s="494">
        <f t="shared" ca="1" si="5"/>
        <v>254833.11546318023</v>
      </c>
      <c r="F89" s="494">
        <f t="shared" ca="1" si="6"/>
        <v>216285658.02948582</v>
      </c>
      <c r="G89" s="495">
        <v>46365</v>
      </c>
      <c r="H89" s="494">
        <f t="shared" ca="1" si="7"/>
        <v>5864.6383018423685</v>
      </c>
      <c r="I89" s="496">
        <f t="shared" ca="1" si="8"/>
        <v>106104.84066102499</v>
      </c>
      <c r="J89" s="508">
        <f t="shared" ca="1" si="10"/>
        <v>1539730.2547945213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1427760.775831654</v>
      </c>
      <c r="D90" s="494">
        <f t="shared" ca="1" si="4"/>
        <v>1171547.3143263815</v>
      </c>
      <c r="E90" s="494">
        <f t="shared" ca="1" si="5"/>
        <v>256213.46150527243</v>
      </c>
      <c r="F90" s="494">
        <f t="shared" ca="1" si="6"/>
        <v>216029444.56798056</v>
      </c>
      <c r="G90" s="495">
        <v>46396</v>
      </c>
      <c r="H90" s="494">
        <f t="shared" ca="1" si="7"/>
        <v>5857.7365716319073</v>
      </c>
      <c r="I90" s="496">
        <f t="shared" ca="1" si="8"/>
        <v>109512.63818226298</v>
      </c>
      <c r="J90" s="508">
        <f t="shared" ca="1" si="10"/>
        <v>1543131.1505855487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1427760.775831654</v>
      </c>
      <c r="D91" s="494">
        <f t="shared" ca="1" si="4"/>
        <v>1170159.4914098948</v>
      </c>
      <c r="E91" s="494">
        <f t="shared" ca="1" si="5"/>
        <v>257601.28442175919</v>
      </c>
      <c r="F91" s="494">
        <f t="shared" ca="1" si="6"/>
        <v>215771843.28355879</v>
      </c>
      <c r="G91" s="495">
        <v>46427</v>
      </c>
      <c r="H91" s="494">
        <f t="shared" ca="1" si="7"/>
        <v>5850.7974570494735</v>
      </c>
      <c r="I91" s="496">
        <f t="shared" ca="1" si="8"/>
        <v>109382.90876625414</v>
      </c>
      <c r="J91" s="508">
        <f t="shared" ca="1" si="10"/>
        <v>1542994.4820549574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1427760.775831654</v>
      </c>
      <c r="D92" s="494">
        <f t="shared" ca="1" si="4"/>
        <v>1168764.1511192769</v>
      </c>
      <c r="E92" s="494">
        <f t="shared" ca="1" si="5"/>
        <v>258996.62471237709</v>
      </c>
      <c r="F92" s="494">
        <f t="shared" ca="1" si="6"/>
        <v>215512846.65884641</v>
      </c>
      <c r="G92" s="495">
        <v>46455</v>
      </c>
      <c r="H92" s="494">
        <f t="shared" ca="1" si="7"/>
        <v>5843.8207555963845</v>
      </c>
      <c r="I92" s="496">
        <f t="shared" ca="1" si="8"/>
        <v>98679.656328347541</v>
      </c>
      <c r="J92" s="508">
        <f t="shared" ca="1" si="10"/>
        <v>1532284.2529155978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1427760.775831654</v>
      </c>
      <c r="D93" s="494">
        <f t="shared" ca="1" si="4"/>
        <v>1167361.252735418</v>
      </c>
      <c r="E93" s="494">
        <f t="shared" ca="1" si="5"/>
        <v>260399.52309623593</v>
      </c>
      <c r="F93" s="494">
        <f t="shared" ca="1" si="6"/>
        <v>215252447.13575017</v>
      </c>
      <c r="G93" s="495">
        <v>46486</v>
      </c>
      <c r="H93" s="494">
        <f t="shared" ca="1" si="7"/>
        <v>5836.8062636770901</v>
      </c>
      <c r="I93" s="496">
        <f t="shared" ca="1" si="8"/>
        <v>109121.33802492922</v>
      </c>
      <c r="J93" s="508">
        <f t="shared" ca="1" si="10"/>
        <v>1542718.9201202602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1427760.775831654</v>
      </c>
      <c r="D94" s="494">
        <f t="shared" ca="1" si="4"/>
        <v>1165950.7553186468</v>
      </c>
      <c r="E94" s="494">
        <f t="shared" ca="1" si="5"/>
        <v>261810.02051300718</v>
      </c>
      <c r="F94" s="494">
        <f t="shared" ca="1" si="6"/>
        <v>214990637.11523718</v>
      </c>
      <c r="G94" s="495">
        <v>46516</v>
      </c>
      <c r="H94" s="494">
        <f t="shared" ca="1" si="7"/>
        <v>5829.7537765932339</v>
      </c>
      <c r="I94" s="496">
        <f t="shared" ca="1" si="8"/>
        <v>105473.69909651758</v>
      </c>
      <c r="J94" s="508">
        <f t="shared" ca="1" si="10"/>
        <v>1539064.2287047647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1427760.775831654</v>
      </c>
      <c r="D95" s="494">
        <f t="shared" ca="1" si="4"/>
        <v>1164532.6177075347</v>
      </c>
      <c r="E95" s="494">
        <f t="shared" ca="1" si="5"/>
        <v>263228.15812411928</v>
      </c>
      <c r="F95" s="494">
        <f t="shared" ca="1" si="6"/>
        <v>214727408.95711306</v>
      </c>
      <c r="G95" s="495">
        <v>46547</v>
      </c>
      <c r="H95" s="494">
        <f t="shared" ca="1" si="7"/>
        <v>5822.6630885376735</v>
      </c>
      <c r="I95" s="496">
        <f t="shared" ca="1" si="8"/>
        <v>108856.92592601509</v>
      </c>
      <c r="J95" s="508">
        <f t="shared" ca="1" si="10"/>
        <v>1542440.3648462067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1427760.775831654</v>
      </c>
      <c r="D96" s="494">
        <f t="shared" ca="1" si="4"/>
        <v>1163106.7985176959</v>
      </c>
      <c r="E96" s="494">
        <f t="shared" ca="1" si="5"/>
        <v>264653.97731395811</v>
      </c>
      <c r="F96" s="494">
        <f t="shared" ca="1" si="6"/>
        <v>214462754.97979909</v>
      </c>
      <c r="G96" s="495">
        <v>46577</v>
      </c>
      <c r="H96" s="494">
        <f t="shared" ca="1" si="7"/>
        <v>5815.5339925884791</v>
      </c>
      <c r="I96" s="496">
        <f t="shared" ca="1" si="8"/>
        <v>105216.43038898538</v>
      </c>
      <c r="J96" s="508">
        <f t="shared" ca="1" si="10"/>
        <v>1538792.7402132279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1427760.775831654</v>
      </c>
      <c r="D97" s="494">
        <f t="shared" ca="1" si="4"/>
        <v>1161673.2561405785</v>
      </c>
      <c r="E97" s="494">
        <f t="shared" ca="1" si="5"/>
        <v>266087.51969107543</v>
      </c>
      <c r="F97" s="494">
        <f t="shared" ca="1" si="6"/>
        <v>214196667.46010801</v>
      </c>
      <c r="G97" s="495">
        <v>46608</v>
      </c>
      <c r="H97" s="494">
        <f t="shared" ca="1" si="7"/>
        <v>5808.3662807028923</v>
      </c>
      <c r="I97" s="496">
        <f t="shared" ca="1" si="8"/>
        <v>108589.64160477159</v>
      </c>
      <c r="J97" s="508">
        <f t="shared" ca="1" si="10"/>
        <v>1542158.7837171284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1427760.775831654</v>
      </c>
      <c r="D98" s="494">
        <f t="shared" ca="1" si="4"/>
        <v>1160231.9487422518</v>
      </c>
      <c r="E98" s="494">
        <f t="shared" ca="1" si="5"/>
        <v>267528.82708940213</v>
      </c>
      <c r="F98" s="494">
        <f t="shared" ca="1" si="6"/>
        <v>213929138.63301861</v>
      </c>
      <c r="G98" s="495">
        <v>46639</v>
      </c>
      <c r="H98" s="494">
        <f t="shared" ca="1" si="7"/>
        <v>5801.1597437112596</v>
      </c>
      <c r="I98" s="496">
        <f t="shared" ca="1" si="8"/>
        <v>108454.91262396802</v>
      </c>
      <c r="J98" s="508">
        <f t="shared" ca="1" si="10"/>
        <v>1542016.8481993333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1427760.775831654</v>
      </c>
      <c r="D99" s="494">
        <f t="shared" ca="1" si="4"/>
        <v>1158782.8342621841</v>
      </c>
      <c r="E99" s="494">
        <f t="shared" ca="1" si="5"/>
        <v>268977.94156946987</v>
      </c>
      <c r="F99" s="494">
        <f t="shared" ca="1" si="6"/>
        <v>213660160.69144914</v>
      </c>
      <c r="G99" s="495">
        <v>46669</v>
      </c>
      <c r="H99" s="494">
        <f t="shared" ca="1" si="7"/>
        <v>5793.9141713109202</v>
      </c>
      <c r="I99" s="496">
        <f t="shared" ca="1" si="8"/>
        <v>104825.2779301791</v>
      </c>
      <c r="J99" s="508">
        <f t="shared" ca="1" si="10"/>
        <v>1538379.967933144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1427760.775831654</v>
      </c>
      <c r="D100" s="494">
        <f t="shared" ca="1" si="4"/>
        <v>1157325.8704120163</v>
      </c>
      <c r="E100" s="494">
        <f t="shared" ca="1" si="5"/>
        <v>270434.90541963768</v>
      </c>
      <c r="F100" s="494">
        <f t="shared" ca="1" si="6"/>
        <v>213389725.78602949</v>
      </c>
      <c r="G100" s="495">
        <v>46700</v>
      </c>
      <c r="H100" s="494">
        <f t="shared" ca="1" si="7"/>
        <v>5786.6293520600811</v>
      </c>
      <c r="I100" s="496">
        <f t="shared" ca="1" si="8"/>
        <v>108183.26136343708</v>
      </c>
      <c r="J100" s="508">
        <f t="shared" ca="1" si="10"/>
        <v>1541730.6665471513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1427760.775831654</v>
      </c>
      <c r="D101" s="494">
        <f t="shared" ca="1" si="4"/>
        <v>1155861.0146743264</v>
      </c>
      <c r="E101" s="494">
        <f t="shared" ca="1" si="5"/>
        <v>271899.76115732756</v>
      </c>
      <c r="F101" s="494">
        <f t="shared" ca="1" si="6"/>
        <v>213117826.02487215</v>
      </c>
      <c r="G101" s="495">
        <v>46730</v>
      </c>
      <c r="H101" s="494">
        <f t="shared" ca="1" si="7"/>
        <v>5779.3050733716318</v>
      </c>
      <c r="I101" s="496">
        <f t="shared" ca="1" si="8"/>
        <v>104560.96563515444</v>
      </c>
      <c r="J101" s="508">
        <f t="shared" ca="1" si="10"/>
        <v>1538101.04654018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1427760.775831654</v>
      </c>
      <c r="D102" s="494">
        <f t="shared" ca="1" si="4"/>
        <v>1154388.2243013908</v>
      </c>
      <c r="E102" s="494">
        <f t="shared" ca="1" si="5"/>
        <v>273372.55153026315</v>
      </c>
      <c r="F102" s="494">
        <f t="shared" ca="1" si="6"/>
        <v>212844453.47334188</v>
      </c>
      <c r="G102" s="495">
        <v>46761</v>
      </c>
      <c r="H102" s="494">
        <f t="shared" ca="1" si="7"/>
        <v>5771.941121506954</v>
      </c>
      <c r="I102" s="496">
        <f t="shared" ca="1" si="8"/>
        <v>107908.65924392692</v>
      </c>
      <c r="J102" s="508">
        <f t="shared" ca="1" si="10"/>
        <v>1541441.3761970878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1427760.775831654</v>
      </c>
      <c r="D103" s="494">
        <f t="shared" ca="1" si="4"/>
        <v>1152907.4563139353</v>
      </c>
      <c r="E103" s="494">
        <f t="shared" ca="1" si="5"/>
        <v>274853.31951771863</v>
      </c>
      <c r="F103" s="494">
        <f t="shared" ca="1" si="6"/>
        <v>212569600.15382415</v>
      </c>
      <c r="G103" s="495">
        <v>46792</v>
      </c>
      <c r="H103" s="494">
        <f t="shared" ca="1" si="7"/>
        <v>5764.5372815696765</v>
      </c>
      <c r="I103" s="496">
        <f t="shared" ca="1" si="8"/>
        <v>107770.24160866876</v>
      </c>
      <c r="J103" s="508">
        <f t="shared" ca="1" si="10"/>
        <v>1541295.5547218926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1427760.775831654</v>
      </c>
      <c r="D104" s="494">
        <f t="shared" ca="1" si="4"/>
        <v>1151418.6674998808</v>
      </c>
      <c r="E104" s="494">
        <f t="shared" ca="1" si="5"/>
        <v>276342.1083317732</v>
      </c>
      <c r="F104" s="494">
        <f t="shared" ca="1" si="6"/>
        <v>212293258.04549238</v>
      </c>
      <c r="G104" s="495">
        <v>46821</v>
      </c>
      <c r="H104" s="494">
        <f t="shared" ca="1" si="7"/>
        <v>5757.0933374994038</v>
      </c>
      <c r="I104" s="496">
        <f t="shared" ca="1" si="8"/>
        <v>100687.13393952804</v>
      </c>
      <c r="J104" s="508">
        <f t="shared" ca="1" si="10"/>
        <v>1534205.0031086814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1427760.775831654</v>
      </c>
      <c r="D105" s="494">
        <f t="shared" ca="1" si="4"/>
        <v>1149921.8144130837</v>
      </c>
      <c r="E105" s="494">
        <f t="shared" ca="1" si="5"/>
        <v>277838.96141857025</v>
      </c>
      <c r="F105" s="494">
        <f t="shared" ca="1" si="6"/>
        <v>212015419.08407381</v>
      </c>
      <c r="G105" s="495">
        <v>46852</v>
      </c>
      <c r="H105" s="494">
        <f t="shared" ca="1" si="7"/>
        <v>5749.6090720654183</v>
      </c>
      <c r="I105" s="496">
        <f t="shared" ca="1" si="8"/>
        <v>107491.15299036764</v>
      </c>
      <c r="J105" s="508">
        <f t="shared" ca="1" si="10"/>
        <v>1541001.5378940871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1427760.775831654</v>
      </c>
      <c r="D106" s="494">
        <f t="shared" ca="1" si="4"/>
        <v>1148416.8533720665</v>
      </c>
      <c r="E106" s="494">
        <f t="shared" ca="1" si="5"/>
        <v>279343.92245958745</v>
      </c>
      <c r="F106" s="494">
        <f t="shared" ca="1" si="6"/>
        <v>211736075.16161424</v>
      </c>
      <c r="G106" s="495">
        <v>46882</v>
      </c>
      <c r="H106" s="494">
        <f t="shared" ca="1" si="7"/>
        <v>5742.0842668603327</v>
      </c>
      <c r="I106" s="496">
        <f t="shared" ca="1" si="8"/>
        <v>103887.55535119616</v>
      </c>
      <c r="J106" s="508">
        <f t="shared" ca="1" si="10"/>
        <v>1537390.4154497103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1427760.775831654</v>
      </c>
      <c r="D107" s="494">
        <f t="shared" ca="1" si="4"/>
        <v>1146903.7404587439</v>
      </c>
      <c r="E107" s="494">
        <f t="shared" ca="1" si="5"/>
        <v>280857.03537291009</v>
      </c>
      <c r="F107" s="494">
        <f t="shared" ca="1" si="6"/>
        <v>211455218.12624133</v>
      </c>
      <c r="G107" s="495">
        <v>46913</v>
      </c>
      <c r="H107" s="494">
        <f t="shared" ca="1" si="7"/>
        <v>5734.5187022937198</v>
      </c>
      <c r="I107" s="496">
        <f t="shared" ca="1" si="8"/>
        <v>107209.03272349732</v>
      </c>
      <c r="J107" s="508">
        <f t="shared" ca="1" si="10"/>
        <v>1540704.3272574451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1427760.775831654</v>
      </c>
      <c r="D108" s="494">
        <f t="shared" ca="1" si="4"/>
        <v>1145382.4315171405</v>
      </c>
      <c r="E108" s="494">
        <f t="shared" ca="1" si="5"/>
        <v>282378.3443145135</v>
      </c>
      <c r="F108" s="494">
        <f t="shared" ca="1" si="6"/>
        <v>211172839.78192681</v>
      </c>
      <c r="G108" s="495">
        <v>46943</v>
      </c>
      <c r="H108" s="494">
        <f t="shared" ca="1" si="7"/>
        <v>5726.9121575857025</v>
      </c>
      <c r="I108" s="496">
        <f t="shared" ca="1" si="8"/>
        <v>103613.05688185824</v>
      </c>
      <c r="J108" s="508">
        <f t="shared" ca="1" si="10"/>
        <v>1537100.7448710978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1427760.775831654</v>
      </c>
      <c r="D109" s="494">
        <f t="shared" ca="1" si="4"/>
        <v>1143852.8821521036</v>
      </c>
      <c r="E109" s="494">
        <f t="shared" ca="1" si="5"/>
        <v>283907.89367955038</v>
      </c>
      <c r="F109" s="494">
        <f t="shared" ca="1" si="6"/>
        <v>210888931.88824725</v>
      </c>
      <c r="G109" s="495">
        <v>46974</v>
      </c>
      <c r="H109" s="494">
        <f t="shared" ca="1" si="7"/>
        <v>5719.2644107605183</v>
      </c>
      <c r="I109" s="496">
        <f t="shared" ca="1" si="8"/>
        <v>106923.84787624894</v>
      </c>
      <c r="J109" s="508">
        <f t="shared" ca="1" si="10"/>
        <v>1540403.8881186633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1427760.775831654</v>
      </c>
      <c r="D110" s="494">
        <f t="shared" ca="1" si="4"/>
        <v>1142315.047728006</v>
      </c>
      <c r="E110" s="494">
        <f t="shared" ca="1" si="5"/>
        <v>285445.72810364794</v>
      </c>
      <c r="F110" s="494">
        <f t="shared" ca="1" si="6"/>
        <v>210603486.16014361</v>
      </c>
      <c r="G110" s="495">
        <v>47005</v>
      </c>
      <c r="H110" s="494">
        <f t="shared" ca="1" si="7"/>
        <v>5711.57523864003</v>
      </c>
      <c r="I110" s="496">
        <f t="shared" ca="1" si="8"/>
        <v>106780.09584608252</v>
      </c>
      <c r="J110" s="508">
        <f t="shared" ca="1" si="10"/>
        <v>1540252.4469163765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1427760.775831654</v>
      </c>
      <c r="D111" s="494">
        <f t="shared" ca="1" si="4"/>
        <v>1140768.8833674446</v>
      </c>
      <c r="E111" s="494">
        <f t="shared" ca="1" si="5"/>
        <v>286991.89246420935</v>
      </c>
      <c r="F111" s="494">
        <f t="shared" ca="1" si="6"/>
        <v>210316494.26767939</v>
      </c>
      <c r="G111" s="495">
        <v>47035</v>
      </c>
      <c r="H111" s="494">
        <f t="shared" ca="1" si="7"/>
        <v>5703.8444168372234</v>
      </c>
      <c r="I111" s="496">
        <f t="shared" ca="1" si="8"/>
        <v>103195.70821847036</v>
      </c>
      <c r="J111" s="508">
        <f t="shared" ca="1" si="10"/>
        <v>1536660.3284669616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1427760.775831654</v>
      </c>
      <c r="D112" s="494">
        <f t="shared" ref="D112:D175" ca="1" si="12">+F111*(($H$6/100)/$H$9)</f>
        <v>1139214.34394993</v>
      </c>
      <c r="E112" s="494">
        <f t="shared" ref="E112:E175" ca="1" si="13">+C112-D112</f>
        <v>288546.43188172393</v>
      </c>
      <c r="F112" s="494">
        <f t="shared" ref="F112:F175" ca="1" si="14">IF(F111&lt;1,0,+F111-E112)</f>
        <v>210027947.83579767</v>
      </c>
      <c r="G112" s="495">
        <v>47066</v>
      </c>
      <c r="H112" s="494">
        <f t="shared" ref="H112:H175" ca="1" si="15">+D112*$H$7/100</f>
        <v>5696.0717197496506</v>
      </c>
      <c r="I112" s="496">
        <f t="shared" ref="I112:I175" ca="1" si="16">+F111*$R$41*O112</f>
        <v>106490.251597535</v>
      </c>
      <c r="J112" s="508">
        <f t="shared" ca="1" si="10"/>
        <v>1539947.0991489387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1427760.775831654</v>
      </c>
      <c r="D113" s="494">
        <f t="shared" ca="1" si="12"/>
        <v>1137651.3841105707</v>
      </c>
      <c r="E113" s="494">
        <f t="shared" ca="1" si="13"/>
        <v>290109.39172108332</v>
      </c>
      <c r="F113" s="494">
        <f t="shared" ca="1" si="14"/>
        <v>209737838.4440766</v>
      </c>
      <c r="G113" s="495">
        <v>47096</v>
      </c>
      <c r="H113" s="494">
        <f t="shared" ca="1" si="15"/>
        <v>5688.2569205528534</v>
      </c>
      <c r="I113" s="496">
        <f t="shared" ca="1" si="16"/>
        <v>102913.69443954085</v>
      </c>
      <c r="J113" s="508">
        <f t="shared" ref="J113:J176" ca="1" si="18">+C113+H113+I113</f>
        <v>1536362.7271917476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1427760.775831654</v>
      </c>
      <c r="D114" s="494">
        <f t="shared" ca="1" si="12"/>
        <v>1136079.9582387484</v>
      </c>
      <c r="E114" s="494">
        <f t="shared" ca="1" si="13"/>
        <v>291680.8175929056</v>
      </c>
      <c r="F114" s="494">
        <f t="shared" ca="1" si="14"/>
        <v>209446157.62648368</v>
      </c>
      <c r="G114" s="495">
        <v>47127</v>
      </c>
      <c r="H114" s="494">
        <f t="shared" ca="1" si="15"/>
        <v>5680.3997911937422</v>
      </c>
      <c r="I114" s="496">
        <f t="shared" ca="1" si="16"/>
        <v>106197.25886551743</v>
      </c>
      <c r="J114" s="508">
        <f t="shared" ca="1" si="18"/>
        <v>1539638.434488365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1427760.775831654</v>
      </c>
      <c r="D115" s="494">
        <f t="shared" ca="1" si="12"/>
        <v>1134500.0204767867</v>
      </c>
      <c r="E115" s="494">
        <f t="shared" ca="1" si="13"/>
        <v>293260.75535486732</v>
      </c>
      <c r="F115" s="494">
        <f t="shared" ca="1" si="14"/>
        <v>209152896.8711288</v>
      </c>
      <c r="G115" s="495">
        <v>47158</v>
      </c>
      <c r="H115" s="494">
        <f t="shared" ca="1" si="15"/>
        <v>5672.5001023839332</v>
      </c>
      <c r="I115" s="496">
        <f t="shared" ca="1" si="16"/>
        <v>106049.57114487622</v>
      </c>
      <c r="J115" s="508">
        <f t="shared" ca="1" si="18"/>
        <v>1539482.8470789143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1427760.775831654</v>
      </c>
      <c r="D116" s="494">
        <f t="shared" ca="1" si="12"/>
        <v>1132911.5247186143</v>
      </c>
      <c r="E116" s="494">
        <f t="shared" ca="1" si="13"/>
        <v>294849.25111303967</v>
      </c>
      <c r="F116" s="494">
        <f t="shared" ca="1" si="14"/>
        <v>208858047.62001577</v>
      </c>
      <c r="G116" s="495">
        <v>47186</v>
      </c>
      <c r="H116" s="494">
        <f t="shared" ca="1" si="15"/>
        <v>5664.5576235930712</v>
      </c>
      <c r="I116" s="496">
        <f t="shared" ca="1" si="16"/>
        <v>95652.591502396215</v>
      </c>
      <c r="J116" s="508">
        <f t="shared" ca="1" si="18"/>
        <v>1529077.9249576433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1427760.775831654</v>
      </c>
      <c r="D117" s="494">
        <f t="shared" ca="1" si="12"/>
        <v>1131314.4246084187</v>
      </c>
      <c r="E117" s="494">
        <f t="shared" ca="1" si="13"/>
        <v>296446.35122323525</v>
      </c>
      <c r="F117" s="494">
        <f t="shared" ca="1" si="14"/>
        <v>208561601.26879254</v>
      </c>
      <c r="G117" s="495">
        <v>47217</v>
      </c>
      <c r="H117" s="494">
        <f t="shared" ca="1" si="15"/>
        <v>5656.5721230420932</v>
      </c>
      <c r="I117" s="496">
        <f t="shared" ca="1" si="16"/>
        <v>105751.79144493464</v>
      </c>
      <c r="J117" s="508">
        <f t="shared" ca="1" si="18"/>
        <v>1539169.1393996307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1427760.775831654</v>
      </c>
      <c r="D118" s="494">
        <f t="shared" ca="1" si="12"/>
        <v>1129708.673539293</v>
      </c>
      <c r="E118" s="494">
        <f t="shared" ca="1" si="13"/>
        <v>298052.10229236097</v>
      </c>
      <c r="F118" s="494">
        <f t="shared" ca="1" si="14"/>
        <v>208263549.16650018</v>
      </c>
      <c r="G118" s="495">
        <v>47247</v>
      </c>
      <c r="H118" s="494">
        <f t="shared" ca="1" si="15"/>
        <v>5648.5433676964649</v>
      </c>
      <c r="I118" s="496">
        <f t="shared" ca="1" si="16"/>
        <v>102195.18462170834</v>
      </c>
      <c r="J118" s="508">
        <f t="shared" ca="1" si="18"/>
        <v>1535604.5038210587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1427760.775831654</v>
      </c>
      <c r="D119" s="494">
        <f t="shared" ca="1" si="12"/>
        <v>1128094.2246518759</v>
      </c>
      <c r="E119" s="494">
        <f t="shared" ca="1" si="13"/>
        <v>299666.55117977806</v>
      </c>
      <c r="F119" s="494">
        <f t="shared" ca="1" si="14"/>
        <v>207963882.61532041</v>
      </c>
      <c r="G119" s="495">
        <v>47278</v>
      </c>
      <c r="H119" s="494">
        <f t="shared" ca="1" si="15"/>
        <v>5640.47112325938</v>
      </c>
      <c r="I119" s="496">
        <f t="shared" ca="1" si="16"/>
        <v>105450.77706130457</v>
      </c>
      <c r="J119" s="508">
        <f t="shared" ca="1" si="18"/>
        <v>1538852.0240162178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1427760.775831654</v>
      </c>
      <c r="D120" s="494">
        <f t="shared" ca="1" si="12"/>
        <v>1126471.0308329856</v>
      </c>
      <c r="E120" s="494">
        <f t="shared" ca="1" si="13"/>
        <v>301289.74499866832</v>
      </c>
      <c r="F120" s="494">
        <f t="shared" ca="1" si="14"/>
        <v>207662592.87032175</v>
      </c>
      <c r="G120" s="495">
        <v>47308</v>
      </c>
      <c r="H120" s="494">
        <f t="shared" ca="1" si="15"/>
        <v>5632.3551541649285</v>
      </c>
      <c r="I120" s="496">
        <f t="shared" ca="1" si="16"/>
        <v>101902.30248150699</v>
      </c>
      <c r="J120" s="508">
        <f t="shared" ca="1" si="18"/>
        <v>1535295.4334673258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1427760.775831654</v>
      </c>
      <c r="D121" s="494">
        <f t="shared" ca="1" si="12"/>
        <v>1124839.0447142429</v>
      </c>
      <c r="E121" s="494">
        <f t="shared" ca="1" si="13"/>
        <v>302921.73111741105</v>
      </c>
      <c r="F121" s="494">
        <f t="shared" ca="1" si="14"/>
        <v>207359671.13920435</v>
      </c>
      <c r="G121" s="495">
        <v>47339</v>
      </c>
      <c r="H121" s="494">
        <f t="shared" ca="1" si="15"/>
        <v>5624.1952235712142</v>
      </c>
      <c r="I121" s="496">
        <f t="shared" ca="1" si="16"/>
        <v>105146.49285667291</v>
      </c>
      <c r="J121" s="508">
        <f t="shared" ca="1" si="18"/>
        <v>1538531.4639118982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1427760.775831654</v>
      </c>
      <c r="D122" s="494">
        <f t="shared" ca="1" si="12"/>
        <v>1123198.2186706902</v>
      </c>
      <c r="E122" s="494">
        <f t="shared" ca="1" si="13"/>
        <v>304562.55716096377</v>
      </c>
      <c r="F122" s="494">
        <f t="shared" ca="1" si="14"/>
        <v>207055108.58204338</v>
      </c>
      <c r="G122" s="495">
        <v>47370</v>
      </c>
      <c r="H122" s="494">
        <f t="shared" ca="1" si="15"/>
        <v>5615.9910933534511</v>
      </c>
      <c r="I122" s="496">
        <f t="shared" ca="1" si="16"/>
        <v>104993.11348681712</v>
      </c>
      <c r="J122" s="508">
        <f t="shared" ca="1" si="18"/>
        <v>1538369.8804118244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1427760.775831654</v>
      </c>
      <c r="D123" s="494">
        <f t="shared" ca="1" si="12"/>
        <v>1121548.5048194018</v>
      </c>
      <c r="E123" s="494">
        <f t="shared" ca="1" si="13"/>
        <v>306212.2710122522</v>
      </c>
      <c r="F123" s="494">
        <f t="shared" ca="1" si="14"/>
        <v>206748896.31103113</v>
      </c>
      <c r="G123" s="495">
        <v>47400</v>
      </c>
      <c r="H123" s="494">
        <f t="shared" ca="1" si="15"/>
        <v>5607.7425240970088</v>
      </c>
      <c r="I123" s="496">
        <f t="shared" ca="1" si="16"/>
        <v>101457.00320520125</v>
      </c>
      <c r="J123" s="508">
        <f t="shared" ca="1" si="18"/>
        <v>1534825.5215609523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1427760.775831654</v>
      </c>
      <c r="D124" s="494">
        <f t="shared" ca="1" si="12"/>
        <v>1119889.8550180853</v>
      </c>
      <c r="E124" s="494">
        <f t="shared" ca="1" si="13"/>
        <v>307870.92081356863</v>
      </c>
      <c r="F124" s="494">
        <f t="shared" ca="1" si="14"/>
        <v>206441025.39021757</v>
      </c>
      <c r="G124" s="495">
        <v>47431</v>
      </c>
      <c r="H124" s="494">
        <f t="shared" ca="1" si="15"/>
        <v>5599.4492750904265</v>
      </c>
      <c r="I124" s="496">
        <f t="shared" ca="1" si="16"/>
        <v>104683.85783215209</v>
      </c>
      <c r="J124" s="508">
        <f t="shared" ca="1" si="18"/>
        <v>1538044.0829388965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1427760.775831654</v>
      </c>
      <c r="D125" s="494">
        <f t="shared" ca="1" si="12"/>
        <v>1118222.2208636785</v>
      </c>
      <c r="E125" s="494">
        <f t="shared" ca="1" si="13"/>
        <v>309538.55496797548</v>
      </c>
      <c r="F125" s="494">
        <f t="shared" ca="1" si="14"/>
        <v>206131486.8352496</v>
      </c>
      <c r="G125" s="495">
        <v>47461</v>
      </c>
      <c r="H125" s="494">
        <f t="shared" ca="1" si="15"/>
        <v>5591.1111043183928</v>
      </c>
      <c r="I125" s="496">
        <f t="shared" ca="1" si="16"/>
        <v>101156.10244120659</v>
      </c>
      <c r="J125" s="508">
        <f t="shared" ca="1" si="18"/>
        <v>1534507.989377179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1427760.775831654</v>
      </c>
      <c r="D126" s="494">
        <f t="shared" ca="1" si="12"/>
        <v>1116545.5536909355</v>
      </c>
      <c r="E126" s="494">
        <f t="shared" ca="1" si="13"/>
        <v>311215.22214071848</v>
      </c>
      <c r="F126" s="494">
        <f t="shared" ca="1" si="14"/>
        <v>205820271.61310887</v>
      </c>
      <c r="G126" s="495">
        <v>47492</v>
      </c>
      <c r="H126" s="494">
        <f t="shared" ca="1" si="15"/>
        <v>5582.7277684546771</v>
      </c>
      <c r="I126" s="496">
        <f t="shared" ca="1" si="16"/>
        <v>104371.24283424804</v>
      </c>
      <c r="J126" s="508">
        <f t="shared" ca="1" si="18"/>
        <v>1537714.7464343568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1427760.775831654</v>
      </c>
      <c r="D127" s="494">
        <f t="shared" ca="1" si="12"/>
        <v>1114859.8045710064</v>
      </c>
      <c r="E127" s="494">
        <f t="shared" ca="1" si="13"/>
        <v>312900.97126064752</v>
      </c>
      <c r="F127" s="494">
        <f t="shared" ca="1" si="14"/>
        <v>205507370.64184824</v>
      </c>
      <c r="G127" s="495">
        <v>47523</v>
      </c>
      <c r="H127" s="494">
        <f t="shared" ca="1" si="15"/>
        <v>5574.2990228550325</v>
      </c>
      <c r="I127" s="496">
        <f t="shared" ca="1" si="16"/>
        <v>104213.66419343745</v>
      </c>
      <c r="J127" s="508">
        <f t="shared" ca="1" si="18"/>
        <v>1537548.7390479464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1427760.775831654</v>
      </c>
      <c r="D128" s="494">
        <f t="shared" ca="1" si="12"/>
        <v>1113164.9243100113</v>
      </c>
      <c r="E128" s="494">
        <f t="shared" ca="1" si="13"/>
        <v>314595.85152164265</v>
      </c>
      <c r="F128" s="494">
        <f t="shared" ca="1" si="14"/>
        <v>205192774.7903266</v>
      </c>
      <c r="G128" s="495">
        <v>47551</v>
      </c>
      <c r="H128" s="494">
        <f t="shared" ca="1" si="15"/>
        <v>5565.8246215500567</v>
      </c>
      <c r="I128" s="496">
        <f t="shared" ca="1" si="16"/>
        <v>93985.370840205258</v>
      </c>
      <c r="J128" s="508">
        <f t="shared" ca="1" si="18"/>
        <v>1527311.9712934094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1427760.775831654</v>
      </c>
      <c r="D129" s="494">
        <f t="shared" ca="1" si="12"/>
        <v>1111460.8634476024</v>
      </c>
      <c r="E129" s="494">
        <f t="shared" ca="1" si="13"/>
        <v>316299.9123840516</v>
      </c>
      <c r="F129" s="494">
        <f t="shared" ca="1" si="14"/>
        <v>204876474.87794253</v>
      </c>
      <c r="G129" s="495">
        <v>47582</v>
      </c>
      <c r="H129" s="494">
        <f t="shared" ca="1" si="15"/>
        <v>5557.3043172380121</v>
      </c>
      <c r="I129" s="496">
        <f t="shared" ca="1" si="16"/>
        <v>103895.94163550202</v>
      </c>
      <c r="J129" s="508">
        <f t="shared" ca="1" si="18"/>
        <v>1537214.021784394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1427760.775831654</v>
      </c>
      <c r="D130" s="494">
        <f t="shared" ca="1" si="12"/>
        <v>1109747.572255522</v>
      </c>
      <c r="E130" s="494">
        <f t="shared" ca="1" si="13"/>
        <v>318013.20357613196</v>
      </c>
      <c r="F130" s="494">
        <f t="shared" ca="1" si="14"/>
        <v>204558461.67436641</v>
      </c>
      <c r="G130" s="495">
        <v>47612</v>
      </c>
      <c r="H130" s="494">
        <f t="shared" ca="1" si="15"/>
        <v>5548.7378612776101</v>
      </c>
      <c r="I130" s="496">
        <f t="shared" ca="1" si="16"/>
        <v>100389.47269019183</v>
      </c>
      <c r="J130" s="508">
        <f t="shared" ca="1" si="18"/>
        <v>1533698.9863831233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1427760.775831654</v>
      </c>
      <c r="D131" s="494">
        <f t="shared" ca="1" si="12"/>
        <v>1108025.0007361514</v>
      </c>
      <c r="E131" s="494">
        <f t="shared" ca="1" si="13"/>
        <v>319735.77509550261</v>
      </c>
      <c r="F131" s="494">
        <f t="shared" ca="1" si="14"/>
        <v>204238725.89927092</v>
      </c>
      <c r="G131" s="495">
        <v>47643</v>
      </c>
      <c r="H131" s="494">
        <f t="shared" ca="1" si="15"/>
        <v>5540.1250036807569</v>
      </c>
      <c r="I131" s="496">
        <f t="shared" ca="1" si="16"/>
        <v>103574.76776112085</v>
      </c>
      <c r="J131" s="508">
        <f t="shared" ca="1" si="18"/>
        <v>1536875.6685964556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1427760.775831654</v>
      </c>
      <c r="D132" s="494">
        <f t="shared" ca="1" si="12"/>
        <v>1106293.0986210508</v>
      </c>
      <c r="E132" s="494">
        <f t="shared" ca="1" si="13"/>
        <v>321467.67721060314</v>
      </c>
      <c r="F132" s="494">
        <f t="shared" ca="1" si="14"/>
        <v>203917258.22206032</v>
      </c>
      <c r="G132" s="495">
        <v>47673</v>
      </c>
      <c r="H132" s="494">
        <f t="shared" ca="1" si="15"/>
        <v>5531.4654931052537</v>
      </c>
      <c r="I132" s="496">
        <f t="shared" ca="1" si="16"/>
        <v>100076.97569064275</v>
      </c>
      <c r="J132" s="508">
        <f t="shared" ca="1" si="18"/>
        <v>1533369.2170154022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1427760.775831654</v>
      </c>
      <c r="D133" s="494">
        <f t="shared" ca="1" si="12"/>
        <v>1104551.8153694936</v>
      </c>
      <c r="E133" s="494">
        <f t="shared" ca="1" si="13"/>
        <v>323208.96046216041</v>
      </c>
      <c r="F133" s="494">
        <f t="shared" ca="1" si="14"/>
        <v>203594049.26159817</v>
      </c>
      <c r="G133" s="495">
        <v>47704</v>
      </c>
      <c r="H133" s="494">
        <f t="shared" ca="1" si="15"/>
        <v>5522.7590768474674</v>
      </c>
      <c r="I133" s="496">
        <f t="shared" ca="1" si="16"/>
        <v>103250.10507976986</v>
      </c>
      <c r="J133" s="508">
        <f t="shared" ca="1" si="18"/>
        <v>1536533.6399882713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1427760.775831654</v>
      </c>
      <c r="D134" s="494">
        <f t="shared" ca="1" si="12"/>
        <v>1102801.1001669902</v>
      </c>
      <c r="E134" s="494">
        <f t="shared" ca="1" si="13"/>
        <v>324959.67566466378</v>
      </c>
      <c r="F134" s="494">
        <f t="shared" ca="1" si="14"/>
        <v>203269089.58593351</v>
      </c>
      <c r="G134" s="495">
        <v>47735</v>
      </c>
      <c r="H134" s="494">
        <f t="shared" ca="1" si="15"/>
        <v>5514.0055008349509</v>
      </c>
      <c r="I134" s="496">
        <f t="shared" ca="1" si="16"/>
        <v>103086.45360945586</v>
      </c>
      <c r="J134" s="508">
        <f t="shared" ca="1" si="18"/>
        <v>1536361.2349419447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1427760.775831654</v>
      </c>
      <c r="D135" s="494">
        <f t="shared" ca="1" si="12"/>
        <v>1101040.9019238066</v>
      </c>
      <c r="E135" s="494">
        <f t="shared" ca="1" si="13"/>
        <v>326719.87390784733</v>
      </c>
      <c r="F135" s="494">
        <f t="shared" ca="1" si="14"/>
        <v>202942369.71202567</v>
      </c>
      <c r="G135" s="495">
        <v>47765</v>
      </c>
      <c r="H135" s="494">
        <f t="shared" ca="1" si="15"/>
        <v>5505.2045096190332</v>
      </c>
      <c r="I135" s="496">
        <f t="shared" ca="1" si="16"/>
        <v>99601.853897107401</v>
      </c>
      <c r="J135" s="508">
        <f t="shared" ca="1" si="18"/>
        <v>1532867.8342383802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1427760.775831654</v>
      </c>
      <c r="D136" s="494">
        <f t="shared" ca="1" si="12"/>
        <v>1099271.1692734724</v>
      </c>
      <c r="E136" s="494">
        <f t="shared" ca="1" si="13"/>
        <v>328489.60655818158</v>
      </c>
      <c r="F136" s="494">
        <f t="shared" ca="1" si="14"/>
        <v>202613880.1054675</v>
      </c>
      <c r="G136" s="495">
        <v>47796</v>
      </c>
      <c r="H136" s="494">
        <f t="shared" ca="1" si="15"/>
        <v>5496.3558463673617</v>
      </c>
      <c r="I136" s="496">
        <f t="shared" ca="1" si="16"/>
        <v>102756.48653085566</v>
      </c>
      <c r="J136" s="508">
        <f t="shared" ca="1" si="18"/>
        <v>1536013.618208877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1427760.775831654</v>
      </c>
      <c r="D137" s="494">
        <f t="shared" ca="1" si="12"/>
        <v>1097491.8505712822</v>
      </c>
      <c r="E137" s="494">
        <f t="shared" ca="1" si="13"/>
        <v>330268.92526037176</v>
      </c>
      <c r="F137" s="494">
        <f t="shared" ca="1" si="14"/>
        <v>202283611.18020713</v>
      </c>
      <c r="G137" s="495">
        <v>47826</v>
      </c>
      <c r="H137" s="494">
        <f t="shared" ca="1" si="15"/>
        <v>5487.4592528564108</v>
      </c>
      <c r="I137" s="496">
        <f t="shared" ca="1" si="16"/>
        <v>99280.801251679062</v>
      </c>
      <c r="J137" s="508">
        <f t="shared" ca="1" si="18"/>
        <v>1532529.0363361894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1427760.775831654</v>
      </c>
      <c r="D138" s="494">
        <f t="shared" ca="1" si="12"/>
        <v>1095702.8938927886</v>
      </c>
      <c r="E138" s="494">
        <f t="shared" ca="1" si="13"/>
        <v>332057.88193886541</v>
      </c>
      <c r="F138" s="494">
        <f t="shared" ca="1" si="14"/>
        <v>201951553.29826826</v>
      </c>
      <c r="G138" s="495">
        <v>47857</v>
      </c>
      <c r="H138" s="494">
        <f t="shared" ca="1" si="15"/>
        <v>5478.514469463943</v>
      </c>
      <c r="I138" s="496">
        <f t="shared" ca="1" si="16"/>
        <v>102422.93512757821</v>
      </c>
      <c r="J138" s="508">
        <f t="shared" ca="1" si="18"/>
        <v>1535662.225428696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1427760.775831654</v>
      </c>
      <c r="D139" s="494">
        <f t="shared" ca="1" si="12"/>
        <v>1093904.2470322864</v>
      </c>
      <c r="E139" s="494">
        <f t="shared" ca="1" si="13"/>
        <v>333856.5287993676</v>
      </c>
      <c r="F139" s="494">
        <f t="shared" ca="1" si="14"/>
        <v>201617696.7694689</v>
      </c>
      <c r="G139" s="495">
        <v>47888</v>
      </c>
      <c r="H139" s="494">
        <f t="shared" ca="1" si="15"/>
        <v>5469.5212351614318</v>
      </c>
      <c r="I139" s="496">
        <f t="shared" ca="1" si="16"/>
        <v>102254.80315335649</v>
      </c>
      <c r="J139" s="508">
        <f t="shared" ca="1" si="18"/>
        <v>1535485.100220172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1427760.775831654</v>
      </c>
      <c r="D140" s="494">
        <f t="shared" ca="1" si="12"/>
        <v>1092095.85750129</v>
      </c>
      <c r="E140" s="494">
        <f t="shared" ca="1" si="13"/>
        <v>335664.91833036393</v>
      </c>
      <c r="F140" s="494">
        <f t="shared" ca="1" si="14"/>
        <v>201282031.85113853</v>
      </c>
      <c r="G140" s="495">
        <v>47916</v>
      </c>
      <c r="H140" s="494">
        <f t="shared" ca="1" si="15"/>
        <v>5460.4792875064504</v>
      </c>
      <c r="I140" s="496">
        <f t="shared" ca="1" si="16"/>
        <v>92206.49332257043</v>
      </c>
      <c r="J140" s="508">
        <f t="shared" ca="1" si="18"/>
        <v>1525427.7484417309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1427760.775831654</v>
      </c>
      <c r="D141" s="494">
        <f t="shared" ca="1" si="12"/>
        <v>1090277.6725270003</v>
      </c>
      <c r="E141" s="494">
        <f t="shared" ca="1" si="13"/>
        <v>337483.10330465366</v>
      </c>
      <c r="F141" s="494">
        <f t="shared" ca="1" si="14"/>
        <v>200944548.74783388</v>
      </c>
      <c r="G141" s="495">
        <v>47947</v>
      </c>
      <c r="H141" s="494">
        <f t="shared" ca="1" si="15"/>
        <v>5451.3883626350016</v>
      </c>
      <c r="I141" s="496">
        <f t="shared" ca="1" si="16"/>
        <v>101915.80212729314</v>
      </c>
      <c r="J141" s="508">
        <f t="shared" ca="1" si="18"/>
        <v>1535127.966321582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1427760.775831654</v>
      </c>
      <c r="D142" s="494">
        <f t="shared" ca="1" si="12"/>
        <v>1088449.6390507668</v>
      </c>
      <c r="E142" s="494">
        <f t="shared" ca="1" si="13"/>
        <v>339311.13678088714</v>
      </c>
      <c r="F142" s="494">
        <f t="shared" ca="1" si="14"/>
        <v>200605237.61105299</v>
      </c>
      <c r="G142" s="495">
        <v>47977</v>
      </c>
      <c r="H142" s="494">
        <f t="shared" ca="1" si="15"/>
        <v>5442.2481952538337</v>
      </c>
      <c r="I142" s="496">
        <f t="shared" ca="1" si="16"/>
        <v>98462.828886438583</v>
      </c>
      <c r="J142" s="508">
        <f t="shared" ca="1" si="18"/>
        <v>1531665.8529133464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1427760.775831654</v>
      </c>
      <c r="D143" s="494">
        <f t="shared" ca="1" si="12"/>
        <v>1086611.7037265371</v>
      </c>
      <c r="E143" s="494">
        <f t="shared" ca="1" si="13"/>
        <v>341149.07210511691</v>
      </c>
      <c r="F143" s="494">
        <f t="shared" ca="1" si="14"/>
        <v>200264088.53894788</v>
      </c>
      <c r="G143" s="495">
        <v>48008</v>
      </c>
      <c r="H143" s="494">
        <f t="shared" ca="1" si="15"/>
        <v>5433.0585186326853</v>
      </c>
      <c r="I143" s="496">
        <f t="shared" ca="1" si="16"/>
        <v>101573.11864372982</v>
      </c>
      <c r="J143" s="508">
        <f t="shared" ca="1" si="18"/>
        <v>1534766.9529940165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1427760.775831654</v>
      </c>
      <c r="D144" s="494">
        <f t="shared" ca="1" si="12"/>
        <v>1084763.812919301</v>
      </c>
      <c r="E144" s="494">
        <f t="shared" ca="1" si="13"/>
        <v>342996.96291235299</v>
      </c>
      <c r="F144" s="494">
        <f t="shared" ca="1" si="14"/>
        <v>199921091.57603553</v>
      </c>
      <c r="G144" s="495">
        <v>48038</v>
      </c>
      <c r="H144" s="494">
        <f t="shared" ca="1" si="15"/>
        <v>5423.8190645965051</v>
      </c>
      <c r="I144" s="496">
        <f t="shared" ca="1" si="16"/>
        <v>98129.403384084464</v>
      </c>
      <c r="J144" s="508">
        <f t="shared" ca="1" si="18"/>
        <v>1531313.9982803348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1427760.775831654</v>
      </c>
      <c r="D145" s="494">
        <f t="shared" ca="1" si="12"/>
        <v>1082905.9127035257</v>
      </c>
      <c r="E145" s="494">
        <f t="shared" ca="1" si="13"/>
        <v>344854.86312812823</v>
      </c>
      <c r="F145" s="494">
        <f t="shared" ca="1" si="14"/>
        <v>199576236.7129074</v>
      </c>
      <c r="G145" s="495">
        <v>48069</v>
      </c>
      <c r="H145" s="494">
        <f t="shared" ca="1" si="15"/>
        <v>5414.529563517629</v>
      </c>
      <c r="I145" s="496">
        <f t="shared" ca="1" si="16"/>
        <v>101226.71270133264</v>
      </c>
      <c r="J145" s="508">
        <f t="shared" ca="1" si="18"/>
        <v>1534402.0180965043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1427760.775831654</v>
      </c>
      <c r="D146" s="494">
        <f t="shared" ca="1" si="12"/>
        <v>1081037.9488615817</v>
      </c>
      <c r="E146" s="494">
        <f t="shared" ca="1" si="13"/>
        <v>346722.82697007223</v>
      </c>
      <c r="F146" s="494">
        <f t="shared" ca="1" si="14"/>
        <v>199229513.88593733</v>
      </c>
      <c r="G146" s="495">
        <v>48100</v>
      </c>
      <c r="H146" s="494">
        <f t="shared" ca="1" si="15"/>
        <v>5405.1897443079088</v>
      </c>
      <c r="I146" s="496">
        <f t="shared" ca="1" si="16"/>
        <v>101052.10118896878</v>
      </c>
      <c r="J146" s="508">
        <f t="shared" ca="1" si="18"/>
        <v>1534218.0667649307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1427760.775831654</v>
      </c>
      <c r="D147" s="494">
        <f t="shared" ca="1" si="12"/>
        <v>1079159.8668821605</v>
      </c>
      <c r="E147" s="494">
        <f t="shared" ca="1" si="13"/>
        <v>348600.90894949343</v>
      </c>
      <c r="F147" s="494">
        <f t="shared" ca="1" si="14"/>
        <v>198880912.97698784</v>
      </c>
      <c r="G147" s="495">
        <v>48130</v>
      </c>
      <c r="H147" s="494">
        <f t="shared" ca="1" si="15"/>
        <v>5395.7993344108027</v>
      </c>
      <c r="I147" s="496">
        <f t="shared" ca="1" si="16"/>
        <v>97622.461804109276</v>
      </c>
      <c r="J147" s="508">
        <f t="shared" ca="1" si="18"/>
        <v>1530779.0369701739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1427760.775831654</v>
      </c>
      <c r="D148" s="494">
        <f t="shared" ca="1" si="12"/>
        <v>1077271.6119586842</v>
      </c>
      <c r="E148" s="494">
        <f t="shared" ca="1" si="13"/>
        <v>350489.1638729698</v>
      </c>
      <c r="F148" s="494">
        <f t="shared" ca="1" si="14"/>
        <v>198530423.81311488</v>
      </c>
      <c r="G148" s="495">
        <v>48161</v>
      </c>
      <c r="H148" s="494">
        <f t="shared" ca="1" si="15"/>
        <v>5386.3580597934206</v>
      </c>
      <c r="I148" s="496">
        <f t="shared" ca="1" si="16"/>
        <v>100700.03560401483</v>
      </c>
      <c r="J148" s="508">
        <f t="shared" ca="1" si="18"/>
        <v>1533847.1694954622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1427760.775831654</v>
      </c>
      <c r="D149" s="494">
        <f t="shared" ca="1" si="12"/>
        <v>1075373.1289877056</v>
      </c>
      <c r="E149" s="494">
        <f t="shared" ca="1" si="13"/>
        <v>352387.6468439484</v>
      </c>
      <c r="F149" s="494">
        <f t="shared" ca="1" si="14"/>
        <v>198178036.16627094</v>
      </c>
      <c r="G149" s="495">
        <v>48191</v>
      </c>
      <c r="H149" s="494">
        <f t="shared" ca="1" si="15"/>
        <v>5376.865644938528</v>
      </c>
      <c r="I149" s="496">
        <f t="shared" ca="1" si="16"/>
        <v>97279.907668426284</v>
      </c>
      <c r="J149" s="508">
        <f t="shared" ca="1" si="18"/>
        <v>1530417.5491450187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1427760.775831654</v>
      </c>
      <c r="D150" s="494">
        <f t="shared" ca="1" si="12"/>
        <v>1073464.3625673009</v>
      </c>
      <c r="E150" s="494">
        <f t="shared" ca="1" si="13"/>
        <v>354296.41326435306</v>
      </c>
      <c r="F150" s="494">
        <f t="shared" ca="1" si="14"/>
        <v>197823739.75300658</v>
      </c>
      <c r="G150" s="495">
        <v>48222</v>
      </c>
      <c r="H150" s="494">
        <f t="shared" ca="1" si="15"/>
        <v>5367.3218128365043</v>
      </c>
      <c r="I150" s="496">
        <f t="shared" ca="1" si="16"/>
        <v>100344.14564552184</v>
      </c>
      <c r="J150" s="508">
        <f t="shared" ca="1" si="18"/>
        <v>1533472.2432900122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1427760.775831654</v>
      </c>
      <c r="D151" s="494">
        <f t="shared" ca="1" si="12"/>
        <v>1071545.2569954523</v>
      </c>
      <c r="E151" s="494">
        <f t="shared" ca="1" si="13"/>
        <v>356215.51883620163</v>
      </c>
      <c r="F151" s="494">
        <f t="shared" ca="1" si="14"/>
        <v>197467524.23417038</v>
      </c>
      <c r="G151" s="495">
        <v>48253</v>
      </c>
      <c r="H151" s="494">
        <f t="shared" ca="1" si="15"/>
        <v>5357.7262849772615</v>
      </c>
      <c r="I151" s="496">
        <f t="shared" ca="1" si="16"/>
        <v>100164.75356160566</v>
      </c>
      <c r="J151" s="508">
        <f t="shared" ca="1" si="18"/>
        <v>1533283.255678237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1427760.775831654</v>
      </c>
      <c r="D152" s="494">
        <f t="shared" ca="1" si="12"/>
        <v>1069615.7562684228</v>
      </c>
      <c r="E152" s="494">
        <f t="shared" ca="1" si="13"/>
        <v>358145.01956323115</v>
      </c>
      <c r="F152" s="494">
        <f t="shared" ca="1" si="14"/>
        <v>197109379.21460715</v>
      </c>
      <c r="G152" s="495">
        <v>48282</v>
      </c>
      <c r="H152" s="494">
        <f t="shared" ca="1" si="15"/>
        <v>5348.0787813421139</v>
      </c>
      <c r="I152" s="496">
        <f t="shared" ca="1" si="16"/>
        <v>93533.783978918684</v>
      </c>
      <c r="J152" s="508">
        <f t="shared" ca="1" si="18"/>
        <v>1526642.6385919149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1427760.775831654</v>
      </c>
      <c r="D153" s="494">
        <f t="shared" ca="1" si="12"/>
        <v>1067675.8040791221</v>
      </c>
      <c r="E153" s="494">
        <f t="shared" ca="1" si="13"/>
        <v>360084.97175253183</v>
      </c>
      <c r="F153" s="494">
        <f t="shared" ca="1" si="14"/>
        <v>196749294.24285462</v>
      </c>
      <c r="G153" s="495">
        <v>48313</v>
      </c>
      <c r="H153" s="494">
        <f t="shared" ca="1" si="15"/>
        <v>5338.3790203956105</v>
      </c>
      <c r="I153" s="496">
        <f t="shared" ca="1" si="16"/>
        <v>99803.04900899608</v>
      </c>
      <c r="J153" s="508">
        <f t="shared" ca="1" si="18"/>
        <v>1532902.2038610457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1427760.775831654</v>
      </c>
      <c r="D154" s="494">
        <f t="shared" ca="1" si="12"/>
        <v>1065725.3438154627</v>
      </c>
      <c r="E154" s="494">
        <f t="shared" ca="1" si="13"/>
        <v>362035.43201619131</v>
      </c>
      <c r="F154" s="494">
        <f t="shared" ca="1" si="14"/>
        <v>196387258.81083843</v>
      </c>
      <c r="G154" s="495">
        <v>48343</v>
      </c>
      <c r="H154" s="494">
        <f t="shared" ca="1" si="15"/>
        <v>5328.6267190773133</v>
      </c>
      <c r="I154" s="496">
        <f t="shared" ca="1" si="16"/>
        <v>96407.154178998753</v>
      </c>
      <c r="J154" s="508">
        <f t="shared" ca="1" si="18"/>
        <v>1529496.55672973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1427760.775831654</v>
      </c>
      <c r="D155" s="494">
        <f t="shared" ca="1" si="12"/>
        <v>1063764.3185587083</v>
      </c>
      <c r="E155" s="494">
        <f t="shared" ca="1" si="13"/>
        <v>363996.45727294567</v>
      </c>
      <c r="F155" s="494">
        <f t="shared" ca="1" si="14"/>
        <v>196023262.35356548</v>
      </c>
      <c r="G155" s="495">
        <v>48374</v>
      </c>
      <c r="H155" s="494">
        <f t="shared" ca="1" si="15"/>
        <v>5318.8215927935416</v>
      </c>
      <c r="I155" s="496">
        <f t="shared" ca="1" si="16"/>
        <v>99437.415377887854</v>
      </c>
      <c r="J155" s="508">
        <f t="shared" ca="1" si="18"/>
        <v>1532517.0128023354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1427760.775831654</v>
      </c>
      <c r="D156" s="494">
        <f t="shared" ca="1" si="12"/>
        <v>1061792.6710818131</v>
      </c>
      <c r="E156" s="494">
        <f t="shared" ca="1" si="13"/>
        <v>365968.10474984092</v>
      </c>
      <c r="F156" s="494">
        <f t="shared" ca="1" si="14"/>
        <v>195657294.24881566</v>
      </c>
      <c r="G156" s="495">
        <v>48404</v>
      </c>
      <c r="H156" s="494">
        <f t="shared" ca="1" si="15"/>
        <v>5308.9633554090651</v>
      </c>
      <c r="I156" s="496">
        <f t="shared" ca="1" si="16"/>
        <v>96051.398553247083</v>
      </c>
      <c r="J156" s="508">
        <f t="shared" ca="1" si="18"/>
        <v>1529121.13774031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1427760.775831654</v>
      </c>
      <c r="D157" s="494">
        <f t="shared" ca="1" si="12"/>
        <v>1059810.3438477516</v>
      </c>
      <c r="E157" s="494">
        <f t="shared" ca="1" si="13"/>
        <v>367950.43198390235</v>
      </c>
      <c r="F157" s="494">
        <f t="shared" ca="1" si="14"/>
        <v>195289343.81683177</v>
      </c>
      <c r="G157" s="495">
        <v>48435</v>
      </c>
      <c r="H157" s="494">
        <f t="shared" ca="1" si="15"/>
        <v>5299.0517192387579</v>
      </c>
      <c r="I157" s="496">
        <f t="shared" ca="1" si="16"/>
        <v>99067.809987983652</v>
      </c>
      <c r="J157" s="508">
        <f t="shared" ca="1" si="18"/>
        <v>1532127.6375388764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1427760.775831654</v>
      </c>
      <c r="D158" s="494">
        <f t="shared" ca="1" si="12"/>
        <v>1057817.2790078388</v>
      </c>
      <c r="E158" s="494">
        <f t="shared" ca="1" si="13"/>
        <v>369943.49682381516</v>
      </c>
      <c r="F158" s="494">
        <f t="shared" ca="1" si="14"/>
        <v>194919400.32000795</v>
      </c>
      <c r="G158" s="495">
        <v>48466</v>
      </c>
      <c r="H158" s="494">
        <f t="shared" ca="1" si="15"/>
        <v>5289.086395039194</v>
      </c>
      <c r="I158" s="496">
        <f t="shared" ca="1" si="16"/>
        <v>98881.504419255813</v>
      </c>
      <c r="J158" s="508">
        <f t="shared" ca="1" si="18"/>
        <v>1531931.366645949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1427760.775831654</v>
      </c>
      <c r="D159" s="494">
        <f t="shared" ca="1" si="12"/>
        <v>1055813.4184000432</v>
      </c>
      <c r="E159" s="494">
        <f t="shared" ca="1" si="13"/>
        <v>371947.35743161081</v>
      </c>
      <c r="F159" s="494">
        <f t="shared" ca="1" si="14"/>
        <v>194547452.96257633</v>
      </c>
      <c r="G159" s="495">
        <v>48496</v>
      </c>
      <c r="H159" s="494">
        <f t="shared" ca="1" si="15"/>
        <v>5279.0670920002158</v>
      </c>
      <c r="I159" s="496">
        <f t="shared" ca="1" si="16"/>
        <v>95510.50615680388</v>
      </c>
      <c r="J159" s="508">
        <f t="shared" ca="1" si="18"/>
        <v>1528550.3490804581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1427760.775831654</v>
      </c>
      <c r="D160" s="494">
        <f t="shared" ca="1" si="12"/>
        <v>1053798.7035472884</v>
      </c>
      <c r="E160" s="494">
        <f t="shared" ca="1" si="13"/>
        <v>373962.07228436554</v>
      </c>
      <c r="F160" s="494">
        <f t="shared" ca="1" si="14"/>
        <v>194173490.89029196</v>
      </c>
      <c r="G160" s="495">
        <v>48527</v>
      </c>
      <c r="H160" s="494">
        <f t="shared" ca="1" si="15"/>
        <v>5268.9935177364423</v>
      </c>
      <c r="I160" s="496">
        <f t="shared" ca="1" si="16"/>
        <v>98505.860350051138</v>
      </c>
      <c r="J160" s="508">
        <f t="shared" ca="1" si="18"/>
        <v>1531535.6296994416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1427760.775831654</v>
      </c>
      <c r="D161" s="494">
        <f t="shared" ca="1" si="12"/>
        <v>1051773.0756557481</v>
      </c>
      <c r="E161" s="494">
        <f t="shared" ca="1" si="13"/>
        <v>375987.70017590583</v>
      </c>
      <c r="F161" s="494">
        <f t="shared" ca="1" si="14"/>
        <v>193797503.19011605</v>
      </c>
      <c r="G161" s="495">
        <v>48557</v>
      </c>
      <c r="H161" s="494">
        <f t="shared" ca="1" si="15"/>
        <v>5258.8653782787405</v>
      </c>
      <c r="I161" s="496">
        <f t="shared" ca="1" si="16"/>
        <v>95145.010536243048</v>
      </c>
      <c r="J161" s="508">
        <f t="shared" ca="1" si="18"/>
        <v>1528164.6517461757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1427760.775831654</v>
      </c>
      <c r="D162" s="494">
        <f t="shared" ca="1" si="12"/>
        <v>1049736.4756131286</v>
      </c>
      <c r="E162" s="494">
        <f t="shared" ca="1" si="13"/>
        <v>378024.30021852534</v>
      </c>
      <c r="F162" s="494">
        <f t="shared" ca="1" si="14"/>
        <v>193419478.88989753</v>
      </c>
      <c r="G162" s="495">
        <v>48588</v>
      </c>
      <c r="H162" s="494">
        <f t="shared" ca="1" si="15"/>
        <v>5248.6823780656432</v>
      </c>
      <c r="I162" s="496">
        <f t="shared" ca="1" si="16"/>
        <v>98126.135781928751</v>
      </c>
      <c r="J162" s="508">
        <f t="shared" ca="1" si="18"/>
        <v>1531135.5939916482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1427760.775831654</v>
      </c>
      <c r="D163" s="494">
        <f t="shared" ca="1" si="12"/>
        <v>1047688.843986945</v>
      </c>
      <c r="E163" s="494">
        <f t="shared" ca="1" si="13"/>
        <v>380071.93184470898</v>
      </c>
      <c r="F163" s="494">
        <f t="shared" ca="1" si="14"/>
        <v>193039406.95805281</v>
      </c>
      <c r="G163" s="495">
        <v>48619</v>
      </c>
      <c r="H163" s="494">
        <f t="shared" ca="1" si="15"/>
        <v>5238.444219934725</v>
      </c>
      <c r="I163" s="496">
        <f t="shared" ca="1" si="16"/>
        <v>97934.729477918096</v>
      </c>
      <c r="J163" s="508">
        <f t="shared" ca="1" si="18"/>
        <v>1530933.9495295067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1427760.775831654</v>
      </c>
      <c r="D164" s="494">
        <f t="shared" ca="1" si="12"/>
        <v>1045630.1210227861</v>
      </c>
      <c r="E164" s="494">
        <f t="shared" ca="1" si="13"/>
        <v>382130.65480886784</v>
      </c>
      <c r="F164" s="494">
        <f t="shared" ca="1" si="14"/>
        <v>192657276.30324394</v>
      </c>
      <c r="G164" s="495">
        <v>48647</v>
      </c>
      <c r="H164" s="494">
        <f t="shared" ca="1" si="15"/>
        <v>5228.1506051139304</v>
      </c>
      <c r="I164" s="496">
        <f t="shared" ca="1" si="16"/>
        <v>88283.355448816146</v>
      </c>
      <c r="J164" s="508">
        <f t="shared" ca="1" si="18"/>
        <v>1521272.2818855841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1427760.775831654</v>
      </c>
      <c r="D165" s="494">
        <f t="shared" ca="1" si="12"/>
        <v>1043560.2466425714</v>
      </c>
      <c r="E165" s="494">
        <f t="shared" ca="1" si="13"/>
        <v>384200.52918908256</v>
      </c>
      <c r="F165" s="494">
        <f t="shared" ca="1" si="14"/>
        <v>192273075.77405486</v>
      </c>
      <c r="G165" s="495">
        <v>48678</v>
      </c>
      <c r="H165" s="494">
        <f t="shared" ca="1" si="15"/>
        <v>5217.8012332128574</v>
      </c>
      <c r="I165" s="496">
        <f t="shared" ca="1" si="16"/>
        <v>97548.80090154249</v>
      </c>
      <c r="J165" s="508">
        <f t="shared" ca="1" si="18"/>
        <v>1530527.3779664093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1427760.775831654</v>
      </c>
      <c r="D166" s="494">
        <f t="shared" ca="1" si="12"/>
        <v>1041479.1604427971</v>
      </c>
      <c r="E166" s="494">
        <f t="shared" ca="1" si="13"/>
        <v>386281.61538885685</v>
      </c>
      <c r="F166" s="494">
        <f t="shared" ca="1" si="14"/>
        <v>191886794.15866598</v>
      </c>
      <c r="G166" s="495">
        <v>48708</v>
      </c>
      <c r="H166" s="494">
        <f t="shared" ca="1" si="15"/>
        <v>5207.3958022139859</v>
      </c>
      <c r="I166" s="496">
        <f t="shared" ca="1" si="16"/>
        <v>94213.80712928687</v>
      </c>
      <c r="J166" s="508">
        <f t="shared" ca="1" si="18"/>
        <v>1527181.9787631549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1427760.775831654</v>
      </c>
      <c r="D167" s="494">
        <f t="shared" ca="1" si="12"/>
        <v>1039386.8016927742</v>
      </c>
      <c r="E167" s="494">
        <f t="shared" ca="1" si="13"/>
        <v>388373.9741388798</v>
      </c>
      <c r="F167" s="494">
        <f t="shared" ca="1" si="14"/>
        <v>191498420.1845271</v>
      </c>
      <c r="G167" s="495">
        <v>48739</v>
      </c>
      <c r="H167" s="494">
        <f t="shared" ca="1" si="15"/>
        <v>5196.9340084638707</v>
      </c>
      <c r="I167" s="496">
        <f t="shared" ca="1" si="16"/>
        <v>97158.680109004534</v>
      </c>
      <c r="J167" s="508">
        <f t="shared" ca="1" si="18"/>
        <v>1530116.3899491224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1427760.775831654</v>
      </c>
      <c r="D168" s="494">
        <f t="shared" ca="1" si="12"/>
        <v>1037283.1093328552</v>
      </c>
      <c r="E168" s="494">
        <f t="shared" ca="1" si="13"/>
        <v>390477.66649879876</v>
      </c>
      <c r="F168" s="494">
        <f t="shared" ca="1" si="14"/>
        <v>191107942.51802829</v>
      </c>
      <c r="G168" s="495">
        <v>48769</v>
      </c>
      <c r="H168" s="494">
        <f t="shared" ca="1" si="15"/>
        <v>5186.415546664276</v>
      </c>
      <c r="I168" s="496">
        <f t="shared" ca="1" si="16"/>
        <v>93834.225890418282</v>
      </c>
      <c r="J168" s="508">
        <f t="shared" ca="1" si="18"/>
        <v>1526781.4172687365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1427760.775831654</v>
      </c>
      <c r="D169" s="494">
        <f t="shared" ca="1" si="12"/>
        <v>1035168.0219726532</v>
      </c>
      <c r="E169" s="494">
        <f t="shared" ca="1" si="13"/>
        <v>392592.75385900075</v>
      </c>
      <c r="F169" s="494">
        <f t="shared" ca="1" si="14"/>
        <v>190715349.76416928</v>
      </c>
      <c r="G169" s="495">
        <v>48800</v>
      </c>
      <c r="H169" s="494">
        <f t="shared" ca="1" si="15"/>
        <v>5175.8401098632658</v>
      </c>
      <c r="I169" s="496">
        <f t="shared" ca="1" si="16"/>
        <v>96764.321561628312</v>
      </c>
      <c r="J169" s="508">
        <f t="shared" ca="1" si="18"/>
        <v>1529700.9375031455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1427760.775831654</v>
      </c>
      <c r="D170" s="494">
        <f t="shared" ca="1" si="12"/>
        <v>1033041.4778892503</v>
      </c>
      <c r="E170" s="494">
        <f t="shared" ca="1" si="13"/>
        <v>394719.2979424037</v>
      </c>
      <c r="F170" s="494">
        <f t="shared" ca="1" si="14"/>
        <v>190320630.46622688</v>
      </c>
      <c r="G170" s="495">
        <v>48831</v>
      </c>
      <c r="H170" s="494">
        <f t="shared" ca="1" si="15"/>
        <v>5165.207389446251</v>
      </c>
      <c r="I170" s="496">
        <f t="shared" ca="1" si="16"/>
        <v>96565.538763924371</v>
      </c>
      <c r="J170" s="508">
        <f t="shared" ca="1" si="18"/>
        <v>1529491.5219850244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1427760.775831654</v>
      </c>
      <c r="D171" s="494">
        <f t="shared" ca="1" si="12"/>
        <v>1030903.4150253956</v>
      </c>
      <c r="E171" s="494">
        <f t="shared" ca="1" si="13"/>
        <v>396857.3608062584</v>
      </c>
      <c r="F171" s="494">
        <f t="shared" ca="1" si="14"/>
        <v>189923773.10542062</v>
      </c>
      <c r="G171" s="495">
        <v>48861</v>
      </c>
      <c r="H171" s="494">
        <f t="shared" ca="1" si="15"/>
        <v>5154.5170751269779</v>
      </c>
      <c r="I171" s="496">
        <f t="shared" ca="1" si="16"/>
        <v>93257.108928451169</v>
      </c>
      <c r="J171" s="508">
        <f t="shared" ca="1" si="18"/>
        <v>1526172.401835232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1427760.775831654</v>
      </c>
      <c r="D172" s="494">
        <f t="shared" ca="1" si="12"/>
        <v>1028753.7709876951</v>
      </c>
      <c r="E172" s="494">
        <f t="shared" ca="1" si="13"/>
        <v>399007.00484395889</v>
      </c>
      <c r="F172" s="494">
        <f t="shared" ca="1" si="14"/>
        <v>189524766.10057667</v>
      </c>
      <c r="G172" s="495">
        <v>48892</v>
      </c>
      <c r="H172" s="494">
        <f t="shared" ca="1" si="15"/>
        <v>5143.7688549384757</v>
      </c>
      <c r="I172" s="496">
        <f t="shared" ca="1" si="16"/>
        <v>96164.737115711308</v>
      </c>
      <c r="J172" s="508">
        <f t="shared" ca="1" si="18"/>
        <v>1529069.2818023036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1427760.775831654</v>
      </c>
      <c r="D173" s="494">
        <f t="shared" ca="1" si="12"/>
        <v>1026592.4830447903</v>
      </c>
      <c r="E173" s="494">
        <f t="shared" ca="1" si="13"/>
        <v>401168.29278686363</v>
      </c>
      <c r="F173" s="494">
        <f t="shared" ca="1" si="14"/>
        <v>189123597.8077898</v>
      </c>
      <c r="G173" s="495">
        <v>48922</v>
      </c>
      <c r="H173" s="494">
        <f t="shared" ca="1" si="15"/>
        <v>5132.9624152239521</v>
      </c>
      <c r="I173" s="496">
        <f t="shared" ca="1" si="16"/>
        <v>92867.135389282557</v>
      </c>
      <c r="J173" s="508">
        <f t="shared" ca="1" si="18"/>
        <v>1525760.8736361605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1427760.775831654</v>
      </c>
      <c r="D174" s="494">
        <f t="shared" ca="1" si="12"/>
        <v>1024419.4881255281</v>
      </c>
      <c r="E174" s="494">
        <f t="shared" ca="1" si="13"/>
        <v>403341.28770612588</v>
      </c>
      <c r="F174" s="494">
        <f t="shared" ca="1" si="14"/>
        <v>188720256.52008367</v>
      </c>
      <c r="G174" s="495">
        <v>48953</v>
      </c>
      <c r="H174" s="494">
        <f t="shared" ca="1" si="15"/>
        <v>5122.09744062764</v>
      </c>
      <c r="I174" s="496">
        <f t="shared" ca="1" si="16"/>
        <v>95759.581690010891</v>
      </c>
      <c r="J174" s="508">
        <f t="shared" ca="1" si="18"/>
        <v>1528642.4549622925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1427760.775831654</v>
      </c>
      <c r="D175" s="494">
        <f t="shared" ca="1" si="12"/>
        <v>1022234.7228171199</v>
      </c>
      <c r="E175" s="494">
        <f t="shared" ca="1" si="13"/>
        <v>405526.05301453406</v>
      </c>
      <c r="F175" s="494">
        <f t="shared" ca="1" si="14"/>
        <v>188314730.46706912</v>
      </c>
      <c r="G175" s="495">
        <v>48984</v>
      </c>
      <c r="H175" s="494">
        <f t="shared" ca="1" si="15"/>
        <v>5111.1736140855992</v>
      </c>
      <c r="I175" s="496">
        <f t="shared" ca="1" si="16"/>
        <v>95555.356551335688</v>
      </c>
      <c r="J175" s="508">
        <f t="shared" ca="1" si="18"/>
        <v>1528427.3059970753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1427760.775831654</v>
      </c>
      <c r="D176" s="494">
        <f t="shared" ref="D176:D239" ca="1" si="20">+F175*(($H$6/100)/$H$9)</f>
        <v>1020038.1233632911</v>
      </c>
      <c r="E176" s="494">
        <f t="shared" ref="E176:E239" ca="1" si="21">+C176-D176</f>
        <v>407722.65246836282</v>
      </c>
      <c r="F176" s="494">
        <f t="shared" ref="F176:F239" ca="1" si="22">IF(F175&lt;1,0,+F175-E176)</f>
        <v>187907007.81460077</v>
      </c>
      <c r="G176" s="495">
        <v>49012</v>
      </c>
      <c r="H176" s="494">
        <f t="shared" ref="H176:H239" ca="1" si="23">+D176*$H$7/100</f>
        <v>5100.190616816456</v>
      </c>
      <c r="I176" s="496">
        <f t="shared" ref="I176:I239" ca="1" si="24">+F175*$R$41*O176</f>
        <v>86122.603400272943</v>
      </c>
      <c r="J176" s="508">
        <f t="shared" ca="1" si="18"/>
        <v>1518983.5698487435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1427760.775831654</v>
      </c>
      <c r="D177" s="494">
        <f t="shared" ca="1" si="20"/>
        <v>1017829.6256624209</v>
      </c>
      <c r="E177" s="494">
        <f t="shared" ca="1" si="21"/>
        <v>409931.15016923309</v>
      </c>
      <c r="F177" s="494">
        <f t="shared" ca="1" si="22"/>
        <v>187497076.66443154</v>
      </c>
      <c r="G177" s="495">
        <v>49043</v>
      </c>
      <c r="H177" s="494">
        <f t="shared" ca="1" si="23"/>
        <v>5089.1481283121047</v>
      </c>
      <c r="I177" s="496">
        <f t="shared" ca="1" si="24"/>
        <v>95143.581623459511</v>
      </c>
      <c r="J177" s="508">
        <f t="shared" ref="J177:J240" ca="1" si="26">+C177+H177+I177</f>
        <v>1527993.5055834255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1427760.775831654</v>
      </c>
      <c r="D178" s="494">
        <f t="shared" ca="1" si="20"/>
        <v>1015609.1652656709</v>
      </c>
      <c r="E178" s="494">
        <f t="shared" ca="1" si="21"/>
        <v>412151.61056598311</v>
      </c>
      <c r="F178" s="494">
        <f t="shared" ca="1" si="22"/>
        <v>187084925.05386555</v>
      </c>
      <c r="G178" s="495">
        <v>49073</v>
      </c>
      <c r="H178" s="494">
        <f t="shared" ca="1" si="23"/>
        <v>5078.0458263283545</v>
      </c>
      <c r="I178" s="496">
        <f t="shared" ca="1" si="24"/>
        <v>91873.567565571444</v>
      </c>
      <c r="J178" s="508">
        <f t="shared" ca="1" si="26"/>
        <v>1524712.3892235539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1427760.775831654</v>
      </c>
      <c r="D179" s="494">
        <f t="shared" ca="1" si="20"/>
        <v>1013376.6773751051</v>
      </c>
      <c r="E179" s="494">
        <f t="shared" ca="1" si="21"/>
        <v>414384.09845654888</v>
      </c>
      <c r="F179" s="494">
        <f t="shared" ca="1" si="22"/>
        <v>186670540.95540899</v>
      </c>
      <c r="G179" s="495">
        <v>49104</v>
      </c>
      <c r="H179" s="494">
        <f t="shared" ca="1" si="23"/>
        <v>5066.8833868755255</v>
      </c>
      <c r="I179" s="496">
        <f t="shared" ca="1" si="24"/>
        <v>94727.333718940572</v>
      </c>
      <c r="J179" s="508">
        <f t="shared" ca="1" si="26"/>
        <v>1527554.9929374701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1427760.775831654</v>
      </c>
      <c r="D180" s="494">
        <f t="shared" ca="1" si="20"/>
        <v>1011132.0968417987</v>
      </c>
      <c r="E180" s="494">
        <f t="shared" ca="1" si="21"/>
        <v>416628.67898985522</v>
      </c>
      <c r="F180" s="494">
        <f t="shared" ca="1" si="22"/>
        <v>186253912.27641913</v>
      </c>
      <c r="G180" s="495">
        <v>49134</v>
      </c>
      <c r="H180" s="494">
        <f t="shared" ca="1" si="23"/>
        <v>5055.6604842089937</v>
      </c>
      <c r="I180" s="496">
        <f t="shared" ca="1" si="24"/>
        <v>91468.56506815039</v>
      </c>
      <c r="J180" s="508">
        <f t="shared" ca="1" si="26"/>
        <v>1524285.0013840133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1427760.775831654</v>
      </c>
      <c r="D181" s="494">
        <f t="shared" ca="1" si="20"/>
        <v>1008875.358163937</v>
      </c>
      <c r="E181" s="494">
        <f t="shared" ca="1" si="21"/>
        <v>418885.41766771697</v>
      </c>
      <c r="F181" s="494">
        <f t="shared" ca="1" si="22"/>
        <v>185835026.85875142</v>
      </c>
      <c r="G181" s="495">
        <v>49165</v>
      </c>
      <c r="H181" s="494">
        <f t="shared" ca="1" si="23"/>
        <v>5044.3767908196851</v>
      </c>
      <c r="I181" s="496">
        <f t="shared" ca="1" si="24"/>
        <v>94306.564249293544</v>
      </c>
      <c r="J181" s="508">
        <f t="shared" ca="1" si="26"/>
        <v>1527111.7168717673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1427760.775831654</v>
      </c>
      <c r="D182" s="494">
        <f t="shared" ca="1" si="20"/>
        <v>1006606.3954849036</v>
      </c>
      <c r="E182" s="494">
        <f t="shared" ca="1" si="21"/>
        <v>421154.38034675037</v>
      </c>
      <c r="F182" s="494">
        <f t="shared" ca="1" si="22"/>
        <v>185413872.47840467</v>
      </c>
      <c r="G182" s="495">
        <v>49196</v>
      </c>
      <c r="H182" s="494">
        <f t="shared" ca="1" si="23"/>
        <v>5033.0319774245181</v>
      </c>
      <c r="I182" s="496">
        <f t="shared" ca="1" si="24"/>
        <v>94094.468599481115</v>
      </c>
      <c r="J182" s="508">
        <f t="shared" ca="1" si="26"/>
        <v>1526888.2764085596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1427760.775831654</v>
      </c>
      <c r="D183" s="494">
        <f t="shared" ca="1" si="20"/>
        <v>1004325.1425913586</v>
      </c>
      <c r="E183" s="494">
        <f t="shared" ca="1" si="21"/>
        <v>423435.63324029534</v>
      </c>
      <c r="F183" s="494">
        <f t="shared" ca="1" si="22"/>
        <v>184990436.84516439</v>
      </c>
      <c r="G183" s="495">
        <v>49226</v>
      </c>
      <c r="H183" s="494">
        <f t="shared" ca="1" si="23"/>
        <v>5021.625712956793</v>
      </c>
      <c r="I183" s="496">
        <f t="shared" ca="1" si="24"/>
        <v>90852.797514418286</v>
      </c>
      <c r="J183" s="508">
        <f t="shared" ca="1" si="26"/>
        <v>1523635.1990590291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1427760.775831654</v>
      </c>
      <c r="D184" s="494">
        <f t="shared" ca="1" si="20"/>
        <v>1002031.5329113072</v>
      </c>
      <c r="E184" s="494">
        <f t="shared" ca="1" si="21"/>
        <v>425729.24292034679</v>
      </c>
      <c r="F184" s="494">
        <f t="shared" ca="1" si="22"/>
        <v>184564707.60224405</v>
      </c>
      <c r="G184" s="495">
        <v>49257</v>
      </c>
      <c r="H184" s="494">
        <f t="shared" ca="1" si="23"/>
        <v>5010.1576645565356</v>
      </c>
      <c r="I184" s="496">
        <f t="shared" ca="1" si="24"/>
        <v>93666.824522601557</v>
      </c>
      <c r="J184" s="508">
        <f t="shared" ca="1" si="26"/>
        <v>1526437.7580188122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1427760.775831654</v>
      </c>
      <c r="D185" s="494">
        <f t="shared" ca="1" si="20"/>
        <v>999725.49951215531</v>
      </c>
      <c r="E185" s="494">
        <f t="shared" ca="1" si="21"/>
        <v>428035.27631949866</v>
      </c>
      <c r="F185" s="494">
        <f t="shared" ca="1" si="22"/>
        <v>184136672.32592455</v>
      </c>
      <c r="G185" s="495">
        <v>49287</v>
      </c>
      <c r="H185" s="494">
        <f t="shared" ca="1" si="23"/>
        <v>4998.6274975607766</v>
      </c>
      <c r="I185" s="496">
        <f t="shared" ca="1" si="24"/>
        <v>90436.706725099575</v>
      </c>
      <c r="J185" s="508">
        <f t="shared" ca="1" si="26"/>
        <v>1523196.1100543144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1427760.775831654</v>
      </c>
      <c r="D186" s="494">
        <f t="shared" ca="1" si="20"/>
        <v>997406.975098758</v>
      </c>
      <c r="E186" s="494">
        <f t="shared" ca="1" si="21"/>
        <v>430353.80073289596</v>
      </c>
      <c r="F186" s="494">
        <f t="shared" ca="1" si="22"/>
        <v>183706318.52519163</v>
      </c>
      <c r="G186" s="495">
        <v>49318</v>
      </c>
      <c r="H186" s="494">
        <f t="shared" ca="1" si="23"/>
        <v>4987.0348754937904</v>
      </c>
      <c r="I186" s="496">
        <f t="shared" ca="1" si="24"/>
        <v>93234.535087693119</v>
      </c>
      <c r="J186" s="508">
        <f t="shared" ca="1" si="26"/>
        <v>1525982.3457948407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1427760.775831654</v>
      </c>
      <c r="D187" s="494">
        <f t="shared" ca="1" si="20"/>
        <v>995075.89201145468</v>
      </c>
      <c r="E187" s="494">
        <f t="shared" ca="1" si="21"/>
        <v>432684.88382019929</v>
      </c>
      <c r="F187" s="494">
        <f t="shared" ca="1" si="22"/>
        <v>183273633.64137143</v>
      </c>
      <c r="G187" s="495">
        <v>49349</v>
      </c>
      <c r="H187" s="494">
        <f t="shared" ca="1" si="23"/>
        <v>4975.3794600572737</v>
      </c>
      <c r="I187" s="496">
        <f t="shared" ca="1" si="24"/>
        <v>93016.632613255351</v>
      </c>
      <c r="J187" s="508">
        <f t="shared" ca="1" si="26"/>
        <v>1525752.7879049666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1427760.775831654</v>
      </c>
      <c r="D188" s="494">
        <f t="shared" ca="1" si="20"/>
        <v>992732.18222409522</v>
      </c>
      <c r="E188" s="494">
        <f t="shared" ca="1" si="21"/>
        <v>435028.59360755875</v>
      </c>
      <c r="F188" s="494">
        <f t="shared" ca="1" si="22"/>
        <v>182838605.04776388</v>
      </c>
      <c r="G188" s="495">
        <v>49377</v>
      </c>
      <c r="H188" s="494">
        <f t="shared" ca="1" si="23"/>
        <v>4963.6609111204762</v>
      </c>
      <c r="I188" s="496">
        <f t="shared" ca="1" si="24"/>
        <v>83817.14178532052</v>
      </c>
      <c r="J188" s="508">
        <f t="shared" ca="1" si="26"/>
        <v>1516541.578528095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1427760.775831654</v>
      </c>
      <c r="D189" s="494">
        <f t="shared" ca="1" si="20"/>
        <v>990375.77734205441</v>
      </c>
      <c r="E189" s="494">
        <f t="shared" ca="1" si="21"/>
        <v>437384.99848959956</v>
      </c>
      <c r="F189" s="494">
        <f t="shared" ca="1" si="22"/>
        <v>182401220.0492743</v>
      </c>
      <c r="G189" s="495">
        <v>49408</v>
      </c>
      <c r="H189" s="494">
        <f t="shared" ca="1" si="23"/>
        <v>4951.8788867102721</v>
      </c>
      <c r="I189" s="496">
        <f t="shared" ca="1" si="24"/>
        <v>92577.280355851108</v>
      </c>
      <c r="J189" s="508">
        <f t="shared" ca="1" si="26"/>
        <v>1525289.9350742155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1427760.775831654</v>
      </c>
      <c r="D190" s="494">
        <f t="shared" ca="1" si="20"/>
        <v>988006.60860023578</v>
      </c>
      <c r="E190" s="494">
        <f t="shared" ca="1" si="21"/>
        <v>439754.16723141819</v>
      </c>
      <c r="F190" s="494">
        <f t="shared" ca="1" si="22"/>
        <v>181961465.88204288</v>
      </c>
      <c r="G190" s="495">
        <v>49438</v>
      </c>
      <c r="H190" s="494">
        <f t="shared" ca="1" si="23"/>
        <v>4940.0330430011791</v>
      </c>
      <c r="I190" s="496">
        <f t="shared" ca="1" si="24"/>
        <v>89376.597824144395</v>
      </c>
      <c r="J190" s="508">
        <f t="shared" ca="1" si="26"/>
        <v>1522077.4066987995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1427760.775831654</v>
      </c>
      <c r="D191" s="494">
        <f t="shared" ca="1" si="20"/>
        <v>985624.60686106561</v>
      </c>
      <c r="E191" s="494">
        <f t="shared" ca="1" si="21"/>
        <v>442136.16897058836</v>
      </c>
      <c r="F191" s="494">
        <f t="shared" ca="1" si="22"/>
        <v>181519329.7130723</v>
      </c>
      <c r="G191" s="495">
        <v>49469</v>
      </c>
      <c r="H191" s="494">
        <f t="shared" ca="1" si="23"/>
        <v>4928.1230343053285</v>
      </c>
      <c r="I191" s="496">
        <f t="shared" ca="1" si="24"/>
        <v>92133.15555827436</v>
      </c>
      <c r="J191" s="508">
        <f t="shared" ca="1" si="26"/>
        <v>1524822.0544242337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1427760.775831654</v>
      </c>
      <c r="D192" s="494">
        <f t="shared" ca="1" si="20"/>
        <v>983229.70261247503</v>
      </c>
      <c r="E192" s="494">
        <f t="shared" ca="1" si="21"/>
        <v>444531.07321917894</v>
      </c>
      <c r="F192" s="494">
        <f t="shared" ca="1" si="22"/>
        <v>181074798.63985312</v>
      </c>
      <c r="G192" s="495">
        <v>49499</v>
      </c>
      <c r="H192" s="494">
        <f t="shared" ca="1" si="23"/>
        <v>4916.1485130623751</v>
      </c>
      <c r="I192" s="496">
        <f t="shared" ca="1" si="24"/>
        <v>88944.471559405429</v>
      </c>
      <c r="J192" s="508">
        <f t="shared" ca="1" si="26"/>
        <v>1521621.3959041217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1427760.775831654</v>
      </c>
      <c r="D193" s="494">
        <f t="shared" ca="1" si="20"/>
        <v>980821.8259658711</v>
      </c>
      <c r="E193" s="494">
        <f t="shared" ca="1" si="21"/>
        <v>446938.94986578287</v>
      </c>
      <c r="F193" s="494">
        <f t="shared" ca="1" si="22"/>
        <v>180627859.68998733</v>
      </c>
      <c r="G193" s="495">
        <v>49530</v>
      </c>
      <c r="H193" s="494">
        <f t="shared" ca="1" si="23"/>
        <v>4904.1091298293559</v>
      </c>
      <c r="I193" s="496">
        <f t="shared" ca="1" si="24"/>
        <v>91684.206377978961</v>
      </c>
      <c r="J193" s="508">
        <f t="shared" ca="1" si="26"/>
        <v>1524349.0913394622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1427760.775831654</v>
      </c>
      <c r="D194" s="494">
        <f t="shared" ca="1" si="20"/>
        <v>978400.90665409807</v>
      </c>
      <c r="E194" s="494">
        <f t="shared" ca="1" si="21"/>
        <v>449359.8691775559</v>
      </c>
      <c r="F194" s="494">
        <f t="shared" ca="1" si="22"/>
        <v>180178499.82080978</v>
      </c>
      <c r="G194" s="495">
        <v>49561</v>
      </c>
      <c r="H194" s="494">
        <f t="shared" ca="1" si="23"/>
        <v>4892.0045332704904</v>
      </c>
      <c r="I194" s="496">
        <f t="shared" ca="1" si="24"/>
        <v>91457.906289696912</v>
      </c>
      <c r="J194" s="508">
        <f t="shared" ca="1" si="26"/>
        <v>1524110.6866546215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1427760.775831654</v>
      </c>
      <c r="D195" s="494">
        <f t="shared" ca="1" si="20"/>
        <v>975966.87402938632</v>
      </c>
      <c r="E195" s="494">
        <f t="shared" ca="1" si="21"/>
        <v>451793.90180226765</v>
      </c>
      <c r="F195" s="494">
        <f t="shared" ca="1" si="22"/>
        <v>179726705.91900751</v>
      </c>
      <c r="G195" s="495">
        <v>49591</v>
      </c>
      <c r="H195" s="494">
        <f t="shared" ca="1" si="23"/>
        <v>4879.8343701469312</v>
      </c>
      <c r="I195" s="496">
        <f t="shared" ca="1" si="24"/>
        <v>88287.464912196781</v>
      </c>
      <c r="J195" s="508">
        <f t="shared" ca="1" si="26"/>
        <v>1520928.0751139978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1427760.775831654</v>
      </c>
      <c r="D196" s="494">
        <f t="shared" ca="1" si="20"/>
        <v>973519.65706129069</v>
      </c>
      <c r="E196" s="494">
        <f t="shared" ca="1" si="21"/>
        <v>454241.11877036327</v>
      </c>
      <c r="F196" s="494">
        <f t="shared" ca="1" si="22"/>
        <v>179272464.80023715</v>
      </c>
      <c r="G196" s="495">
        <v>49622</v>
      </c>
      <c r="H196" s="494">
        <f t="shared" ca="1" si="23"/>
        <v>4867.5982853064534</v>
      </c>
      <c r="I196" s="496">
        <f t="shared" ca="1" si="24"/>
        <v>91001.622096990803</v>
      </c>
      <c r="J196" s="508">
        <f t="shared" ca="1" si="26"/>
        <v>1523629.9962139511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1427760.775831654</v>
      </c>
      <c r="D197" s="494">
        <f t="shared" ca="1" si="20"/>
        <v>971059.18433461792</v>
      </c>
      <c r="E197" s="494">
        <f t="shared" ca="1" si="21"/>
        <v>456701.59149703605</v>
      </c>
      <c r="F197" s="494">
        <f t="shared" ca="1" si="22"/>
        <v>178815763.20874012</v>
      </c>
      <c r="G197" s="495">
        <v>49652</v>
      </c>
      <c r="H197" s="494">
        <f t="shared" ca="1" si="23"/>
        <v>4855.2959216730897</v>
      </c>
      <c r="I197" s="496">
        <f t="shared" ca="1" si="24"/>
        <v>87843.507752116187</v>
      </c>
      <c r="J197" s="508">
        <f t="shared" ca="1" si="26"/>
        <v>1520459.5795054431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1427760.775831654</v>
      </c>
      <c r="D198" s="494">
        <f t="shared" ca="1" si="20"/>
        <v>968585.38404734235</v>
      </c>
      <c r="E198" s="494">
        <f t="shared" ca="1" si="21"/>
        <v>459175.39178431162</v>
      </c>
      <c r="F198" s="494">
        <f t="shared" ca="1" si="22"/>
        <v>178356587.8169558</v>
      </c>
      <c r="G198" s="495">
        <v>49683</v>
      </c>
      <c r="H198" s="494">
        <f t="shared" ca="1" si="23"/>
        <v>4842.9269202367113</v>
      </c>
      <c r="I198" s="496">
        <f t="shared" ca="1" si="24"/>
        <v>90540.381438025404</v>
      </c>
      <c r="J198" s="508">
        <f t="shared" ca="1" si="26"/>
        <v>1523144.0841899163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1427760.775831654</v>
      </c>
      <c r="D199" s="494">
        <f t="shared" ca="1" si="20"/>
        <v>966098.18400851067</v>
      </c>
      <c r="E199" s="494">
        <f t="shared" ca="1" si="21"/>
        <v>461662.5918231433</v>
      </c>
      <c r="F199" s="494">
        <f t="shared" ca="1" si="22"/>
        <v>177894925.22513267</v>
      </c>
      <c r="G199" s="495">
        <v>49714</v>
      </c>
      <c r="H199" s="494">
        <f t="shared" ca="1" si="23"/>
        <v>4830.4909200425536</v>
      </c>
      <c r="I199" s="496">
        <f t="shared" ca="1" si="24"/>
        <v>90307.885631318612</v>
      </c>
      <c r="J199" s="508">
        <f t="shared" ca="1" si="26"/>
        <v>1522899.1523830153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1427760.775831654</v>
      </c>
      <c r="D200" s="494">
        <f t="shared" ca="1" si="20"/>
        <v>963597.5116361354</v>
      </c>
      <c r="E200" s="494">
        <f t="shared" ca="1" si="21"/>
        <v>464163.26419551857</v>
      </c>
      <c r="F200" s="494">
        <f t="shared" ca="1" si="22"/>
        <v>177430761.96093714</v>
      </c>
      <c r="G200" s="495">
        <v>49743</v>
      </c>
      <c r="H200" s="494">
        <f t="shared" ca="1" si="23"/>
        <v>4817.9875581806773</v>
      </c>
      <c r="I200" s="496">
        <f t="shared" ca="1" si="24"/>
        <v>84262.896248304503</v>
      </c>
      <c r="J200" s="508">
        <f t="shared" ca="1" si="26"/>
        <v>1516841.6596381392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1427760.775831654</v>
      </c>
      <c r="D201" s="494">
        <f t="shared" ca="1" si="20"/>
        <v>961083.29395507625</v>
      </c>
      <c r="E201" s="494">
        <f t="shared" ca="1" si="21"/>
        <v>466677.48187657772</v>
      </c>
      <c r="F201" s="494">
        <f t="shared" ca="1" si="22"/>
        <v>176964084.47906056</v>
      </c>
      <c r="G201" s="495">
        <v>49774</v>
      </c>
      <c r="H201" s="494">
        <f t="shared" ca="1" si="23"/>
        <v>4805.4164697753813</v>
      </c>
      <c r="I201" s="496">
        <f t="shared" ca="1" si="24"/>
        <v>89839.109139554494</v>
      </c>
      <c r="J201" s="508">
        <f t="shared" ca="1" si="26"/>
        <v>1522405.3014409838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1427760.775831654</v>
      </c>
      <c r="D202" s="494">
        <f t="shared" ca="1" si="20"/>
        <v>958555.45759491145</v>
      </c>
      <c r="E202" s="494">
        <f t="shared" ca="1" si="21"/>
        <v>469205.31823674252</v>
      </c>
      <c r="F202" s="494">
        <f t="shared" ca="1" si="22"/>
        <v>176494879.16082382</v>
      </c>
      <c r="G202" s="495">
        <v>49804</v>
      </c>
      <c r="H202" s="494">
        <f t="shared" ca="1" si="23"/>
        <v>4792.7772879745571</v>
      </c>
      <c r="I202" s="496">
        <f t="shared" ca="1" si="24"/>
        <v>86712.401394739674</v>
      </c>
      <c r="J202" s="508">
        <f t="shared" ca="1" si="26"/>
        <v>1519265.9545143682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1427760.775831654</v>
      </c>
      <c r="D203" s="494">
        <f t="shared" ca="1" si="20"/>
        <v>956013.92878779571</v>
      </c>
      <c r="E203" s="494">
        <f t="shared" ca="1" si="21"/>
        <v>471746.84704385826</v>
      </c>
      <c r="F203" s="494">
        <f t="shared" ca="1" si="22"/>
        <v>176023132.31377995</v>
      </c>
      <c r="G203" s="495">
        <v>49835</v>
      </c>
      <c r="H203" s="494">
        <f t="shared" ca="1" si="23"/>
        <v>4780.0696439389785</v>
      </c>
      <c r="I203" s="496">
        <f t="shared" ca="1" si="24"/>
        <v>89365.240481763787</v>
      </c>
      <c r="J203" s="508">
        <f t="shared" ca="1" si="26"/>
        <v>1521906.0859573567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1427760.775831654</v>
      </c>
      <c r="D204" s="494">
        <f t="shared" ca="1" si="20"/>
        <v>953458.63336630806</v>
      </c>
      <c r="E204" s="494">
        <f t="shared" ca="1" si="21"/>
        <v>474302.14246534591</v>
      </c>
      <c r="F204" s="494">
        <f t="shared" ca="1" si="22"/>
        <v>175548830.1713146</v>
      </c>
      <c r="G204" s="495">
        <v>49865</v>
      </c>
      <c r="H204" s="494">
        <f t="shared" ca="1" si="23"/>
        <v>4767.2931668315405</v>
      </c>
      <c r="I204" s="496">
        <f t="shared" ca="1" si="24"/>
        <v>86251.33483375216</v>
      </c>
      <c r="J204" s="508">
        <f t="shared" ca="1" si="26"/>
        <v>1518779.4038322377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1427760.775831654</v>
      </c>
      <c r="D205" s="494">
        <f t="shared" ca="1" si="20"/>
        <v>950889.49676128745</v>
      </c>
      <c r="E205" s="494">
        <f t="shared" ca="1" si="21"/>
        <v>476871.27907036652</v>
      </c>
      <c r="F205" s="494">
        <f t="shared" ca="1" si="22"/>
        <v>175071958.89224422</v>
      </c>
      <c r="G205" s="495">
        <v>49896</v>
      </c>
      <c r="H205" s="494">
        <f t="shared" ca="1" si="23"/>
        <v>4754.447483806437</v>
      </c>
      <c r="I205" s="496">
        <f t="shared" ca="1" si="24"/>
        <v>88886.224343408947</v>
      </c>
      <c r="J205" s="508">
        <f t="shared" ca="1" si="26"/>
        <v>1521401.4476588694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1427760.775831654</v>
      </c>
      <c r="D206" s="494">
        <f t="shared" ca="1" si="20"/>
        <v>948306.44399965624</v>
      </c>
      <c r="E206" s="494">
        <f t="shared" ca="1" si="21"/>
        <v>479454.33183199773</v>
      </c>
      <c r="F206" s="494">
        <f t="shared" ca="1" si="22"/>
        <v>174592504.56041223</v>
      </c>
      <c r="G206" s="495">
        <v>49927</v>
      </c>
      <c r="H206" s="494">
        <f t="shared" ca="1" si="23"/>
        <v>4741.5322199982811</v>
      </c>
      <c r="I206" s="496">
        <f t="shared" ca="1" si="24"/>
        <v>88644.768519106306</v>
      </c>
      <c r="J206" s="508">
        <f t="shared" ca="1" si="26"/>
        <v>1521147.0765707586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1427760.775831654</v>
      </c>
      <c r="D207" s="494">
        <f t="shared" ca="1" si="20"/>
        <v>945709.39970223291</v>
      </c>
      <c r="E207" s="494">
        <f t="shared" ca="1" si="21"/>
        <v>482051.37612942106</v>
      </c>
      <c r="F207" s="494">
        <f t="shared" ca="1" si="22"/>
        <v>174110453.18428281</v>
      </c>
      <c r="G207" s="495">
        <v>49957</v>
      </c>
      <c r="H207" s="494">
        <f t="shared" ca="1" si="23"/>
        <v>4728.5469985111649</v>
      </c>
      <c r="I207" s="496">
        <f t="shared" ca="1" si="24"/>
        <v>85550.32723460198</v>
      </c>
      <c r="J207" s="508">
        <f t="shared" ca="1" si="26"/>
        <v>1518039.6500647671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1427760.775831654</v>
      </c>
      <c r="D208" s="494">
        <f t="shared" ca="1" si="20"/>
        <v>943098.28808153188</v>
      </c>
      <c r="E208" s="494">
        <f t="shared" ca="1" si="21"/>
        <v>484662.48775012209</v>
      </c>
      <c r="F208" s="494">
        <f t="shared" ca="1" si="22"/>
        <v>173625790.6965327</v>
      </c>
      <c r="G208" s="495">
        <v>49988</v>
      </c>
      <c r="H208" s="494">
        <f t="shared" ca="1" si="23"/>
        <v>4715.491440407659</v>
      </c>
      <c r="I208" s="496">
        <f t="shared" ca="1" si="24"/>
        <v>88157.926128975188</v>
      </c>
      <c r="J208" s="508">
        <f t="shared" ca="1" si="26"/>
        <v>1520634.1934010368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1427760.775831654</v>
      </c>
      <c r="D209" s="494">
        <f t="shared" ca="1" si="20"/>
        <v>940473.0329395521</v>
      </c>
      <c r="E209" s="494">
        <f t="shared" ca="1" si="21"/>
        <v>487287.74289210187</v>
      </c>
      <c r="F209" s="494">
        <f t="shared" ca="1" si="22"/>
        <v>173138502.95364058</v>
      </c>
      <c r="G209" s="495">
        <v>50018</v>
      </c>
      <c r="H209" s="494">
        <f t="shared" ca="1" si="23"/>
        <v>4702.3651646977605</v>
      </c>
      <c r="I209" s="496">
        <f t="shared" ca="1" si="24"/>
        <v>85076.63744130102</v>
      </c>
      <c r="J209" s="508">
        <f t="shared" ca="1" si="26"/>
        <v>1517539.7784376529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1427760.775831654</v>
      </c>
      <c r="D210" s="494">
        <f t="shared" ca="1" si="20"/>
        <v>937833.55766555318</v>
      </c>
      <c r="E210" s="494">
        <f t="shared" ca="1" si="21"/>
        <v>489927.21816610079</v>
      </c>
      <c r="F210" s="494">
        <f t="shared" ca="1" si="22"/>
        <v>172648575.73547447</v>
      </c>
      <c r="G210" s="495">
        <v>50049</v>
      </c>
      <c r="H210" s="494">
        <f t="shared" ca="1" si="23"/>
        <v>4689.1677883277662</v>
      </c>
      <c r="I210" s="496">
        <f t="shared" ca="1" si="24"/>
        <v>87665.795328860011</v>
      </c>
      <c r="J210" s="508">
        <f t="shared" ca="1" si="26"/>
        <v>1520115.7389488416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1427760.775831654</v>
      </c>
      <c r="D211" s="494">
        <f t="shared" ca="1" si="20"/>
        <v>935179.78523382009</v>
      </c>
      <c r="E211" s="494">
        <f t="shared" ca="1" si="21"/>
        <v>492580.99059783388</v>
      </c>
      <c r="F211" s="494">
        <f t="shared" ca="1" si="22"/>
        <v>172155994.74487662</v>
      </c>
      <c r="G211" s="495">
        <v>50080</v>
      </c>
      <c r="H211" s="494">
        <f t="shared" ca="1" si="23"/>
        <v>4675.8989261691004</v>
      </c>
      <c r="I211" s="496">
        <f t="shared" ca="1" si="24"/>
        <v>87417.728847395236</v>
      </c>
      <c r="J211" s="508">
        <f t="shared" ca="1" si="26"/>
        <v>1519854.4036052183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1427760.775831654</v>
      </c>
      <c r="D212" s="494">
        <f t="shared" ca="1" si="20"/>
        <v>932511.63820141507</v>
      </c>
      <c r="E212" s="494">
        <f t="shared" ca="1" si="21"/>
        <v>495249.1376302389</v>
      </c>
      <c r="F212" s="494">
        <f t="shared" ca="1" si="22"/>
        <v>171660745.6072464</v>
      </c>
      <c r="G212" s="495">
        <v>50108</v>
      </c>
      <c r="H212" s="494">
        <f t="shared" ca="1" si="23"/>
        <v>4662.558191007075</v>
      </c>
      <c r="I212" s="496">
        <f t="shared" ca="1" si="24"/>
        <v>78732.674929990229</v>
      </c>
      <c r="J212" s="508">
        <f t="shared" ca="1" si="26"/>
        <v>1511156.0089526512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1427760.775831654</v>
      </c>
      <c r="D213" s="494">
        <f t="shared" ca="1" si="20"/>
        <v>929829.03870591801</v>
      </c>
      <c r="E213" s="494">
        <f t="shared" ca="1" si="21"/>
        <v>497931.73712573596</v>
      </c>
      <c r="F213" s="494">
        <f t="shared" ca="1" si="22"/>
        <v>171162813.87012067</v>
      </c>
      <c r="G213" s="495">
        <v>50139</v>
      </c>
      <c r="H213" s="494">
        <f t="shared" ca="1" si="23"/>
        <v>4649.14519352959</v>
      </c>
      <c r="I213" s="496">
        <f t="shared" ca="1" si="24"/>
        <v>86917.557525802418</v>
      </c>
      <c r="J213" s="508">
        <f t="shared" ca="1" si="26"/>
        <v>1519327.4785509859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1427760.775831654</v>
      </c>
      <c r="D214" s="494">
        <f t="shared" ca="1" si="20"/>
        <v>927131.90846315364</v>
      </c>
      <c r="E214" s="494">
        <f t="shared" ca="1" si="21"/>
        <v>500628.86736850033</v>
      </c>
      <c r="F214" s="494">
        <f t="shared" ca="1" si="22"/>
        <v>170662185.00275218</v>
      </c>
      <c r="G214" s="495">
        <v>50169</v>
      </c>
      <c r="H214" s="494">
        <f t="shared" ca="1" si="23"/>
        <v>4635.6595423157678</v>
      </c>
      <c r="I214" s="496">
        <f t="shared" ca="1" si="24"/>
        <v>83869.778796359125</v>
      </c>
      <c r="J214" s="508">
        <f t="shared" ca="1" si="26"/>
        <v>1516266.214170329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1427760.775831654</v>
      </c>
      <c r="D215" s="494">
        <f t="shared" ca="1" si="20"/>
        <v>924420.16876490775</v>
      </c>
      <c r="E215" s="494">
        <f t="shared" ca="1" si="21"/>
        <v>503340.60706674622</v>
      </c>
      <c r="F215" s="494">
        <f t="shared" ca="1" si="22"/>
        <v>170158844.39568543</v>
      </c>
      <c r="G215" s="495">
        <v>50200</v>
      </c>
      <c r="H215" s="494">
        <f t="shared" ca="1" si="23"/>
        <v>4622.100843824539</v>
      </c>
      <c r="I215" s="496">
        <f t="shared" ca="1" si="24"/>
        <v>86411.953006393509</v>
      </c>
      <c r="J215" s="508">
        <f t="shared" ca="1" si="26"/>
        <v>1518794.8296818719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1427760.775831654</v>
      </c>
      <c r="D216" s="494">
        <f t="shared" ca="1" si="20"/>
        <v>921693.74047662946</v>
      </c>
      <c r="E216" s="494">
        <f t="shared" ca="1" si="21"/>
        <v>506067.03535502451</v>
      </c>
      <c r="F216" s="494">
        <f t="shared" ca="1" si="22"/>
        <v>169652777.3603304</v>
      </c>
      <c r="G216" s="495">
        <v>50230</v>
      </c>
      <c r="H216" s="494">
        <f t="shared" ca="1" si="23"/>
        <v>4608.4687023831475</v>
      </c>
      <c r="I216" s="496">
        <f t="shared" ca="1" si="24"/>
        <v>83377.833753885847</v>
      </c>
      <c r="J216" s="508">
        <f t="shared" ca="1" si="26"/>
        <v>1515747.078287923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1427760.775831654</v>
      </c>
      <c r="D217" s="494">
        <f t="shared" ca="1" si="20"/>
        <v>918952.54403512308</v>
      </c>
      <c r="E217" s="494">
        <f t="shared" ca="1" si="21"/>
        <v>508808.23179653089</v>
      </c>
      <c r="F217" s="494">
        <f t="shared" ca="1" si="22"/>
        <v>169143969.12853387</v>
      </c>
      <c r="G217" s="495">
        <v>50261</v>
      </c>
      <c r="H217" s="494">
        <f t="shared" ca="1" si="23"/>
        <v>4594.762720175615</v>
      </c>
      <c r="I217" s="496">
        <f t="shared" ca="1" si="24"/>
        <v>85900.856270113945</v>
      </c>
      <c r="J217" s="508">
        <f t="shared" ca="1" si="26"/>
        <v>1518256.3948219435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1427760.775831654</v>
      </c>
      <c r="D218" s="494">
        <f t="shared" ca="1" si="20"/>
        <v>916196.49944622512</v>
      </c>
      <c r="E218" s="494">
        <f t="shared" ca="1" si="21"/>
        <v>511564.27638542885</v>
      </c>
      <c r="F218" s="494">
        <f t="shared" ca="1" si="22"/>
        <v>168632404.85214844</v>
      </c>
      <c r="G218" s="495">
        <v>50292</v>
      </c>
      <c r="H218" s="494">
        <f t="shared" ca="1" si="23"/>
        <v>4580.9824972311253</v>
      </c>
      <c r="I218" s="496">
        <f t="shared" ca="1" si="24"/>
        <v>85643.229702080978</v>
      </c>
      <c r="J218" s="508">
        <f t="shared" ca="1" si="26"/>
        <v>1517984.9880309661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1427760.775831654</v>
      </c>
      <c r="D219" s="494">
        <f t="shared" ca="1" si="20"/>
        <v>913425.52628247079</v>
      </c>
      <c r="E219" s="494">
        <f t="shared" ca="1" si="21"/>
        <v>514335.24954918318</v>
      </c>
      <c r="F219" s="494">
        <f t="shared" ca="1" si="22"/>
        <v>168118069.60259926</v>
      </c>
      <c r="G219" s="495">
        <v>50322</v>
      </c>
      <c r="H219" s="494">
        <f t="shared" ca="1" si="23"/>
        <v>4567.1276314123543</v>
      </c>
      <c r="I219" s="496">
        <f t="shared" ca="1" si="24"/>
        <v>82629.878377552726</v>
      </c>
      <c r="J219" s="508">
        <f t="shared" ca="1" si="26"/>
        <v>1514957.7818406192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1427760.775831654</v>
      </c>
      <c r="D220" s="494">
        <f t="shared" ca="1" si="20"/>
        <v>910639.54368074599</v>
      </c>
      <c r="E220" s="494">
        <f t="shared" ca="1" si="21"/>
        <v>517121.23215090798</v>
      </c>
      <c r="F220" s="494">
        <f t="shared" ca="1" si="22"/>
        <v>167600948.37044835</v>
      </c>
      <c r="G220" s="495">
        <v>50353</v>
      </c>
      <c r="H220" s="494">
        <f t="shared" ca="1" si="23"/>
        <v>4553.1977184037296</v>
      </c>
      <c r="I220" s="496">
        <f t="shared" ca="1" si="24"/>
        <v>85123.782575449426</v>
      </c>
      <c r="J220" s="508">
        <f t="shared" ca="1" si="26"/>
        <v>1517437.7561255072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1427760.775831654</v>
      </c>
      <c r="D221" s="494">
        <f t="shared" ca="1" si="20"/>
        <v>907838.47033992864</v>
      </c>
      <c r="E221" s="494">
        <f t="shared" ca="1" si="21"/>
        <v>519922.30549172533</v>
      </c>
      <c r="F221" s="494">
        <f t="shared" ca="1" si="22"/>
        <v>167081026.06495664</v>
      </c>
      <c r="G221" s="495">
        <v>50383</v>
      </c>
      <c r="H221" s="494">
        <f t="shared" ca="1" si="23"/>
        <v>4539.192351699643</v>
      </c>
      <c r="I221" s="496">
        <f t="shared" ca="1" si="24"/>
        <v>82124.464701519682</v>
      </c>
      <c r="J221" s="508">
        <f t="shared" ca="1" si="26"/>
        <v>1514424.4328848731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1427760.775831654</v>
      </c>
      <c r="D222" s="494">
        <f t="shared" ca="1" si="20"/>
        <v>905022.22451851517</v>
      </c>
      <c r="E222" s="494">
        <f t="shared" ca="1" si="21"/>
        <v>522738.5513131388</v>
      </c>
      <c r="F222" s="494">
        <f t="shared" ca="1" si="22"/>
        <v>166558287.5136435</v>
      </c>
      <c r="G222" s="495">
        <v>50414</v>
      </c>
      <c r="H222" s="494">
        <f t="shared" ca="1" si="23"/>
        <v>4525.1111225925761</v>
      </c>
      <c r="I222" s="496">
        <f t="shared" ca="1" si="24"/>
        <v>84598.692864223034</v>
      </c>
      <c r="J222" s="508">
        <f t="shared" ca="1" si="26"/>
        <v>1516884.5798184695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1427760.775831654</v>
      </c>
      <c r="D223" s="494">
        <f t="shared" ca="1" si="20"/>
        <v>902190.72403223568</v>
      </c>
      <c r="E223" s="494">
        <f t="shared" ca="1" si="21"/>
        <v>525570.05179941829</v>
      </c>
      <c r="F223" s="494">
        <f t="shared" ca="1" si="22"/>
        <v>166032717.46184409</v>
      </c>
      <c r="G223" s="495">
        <v>50445</v>
      </c>
      <c r="H223" s="494">
        <f t="shared" ca="1" si="23"/>
        <v>4510.9536201611782</v>
      </c>
      <c r="I223" s="496">
        <f t="shared" ca="1" si="24"/>
        <v>84334.012911074824</v>
      </c>
      <c r="J223" s="508">
        <f t="shared" ca="1" si="26"/>
        <v>1516605.7423628899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1427760.775831654</v>
      </c>
      <c r="D224" s="494">
        <f t="shared" ca="1" si="20"/>
        <v>899343.88625165552</v>
      </c>
      <c r="E224" s="494">
        <f t="shared" ca="1" si="21"/>
        <v>528416.88957999845</v>
      </c>
      <c r="F224" s="494">
        <f t="shared" ca="1" si="22"/>
        <v>165504300.57226408</v>
      </c>
      <c r="G224" s="495">
        <v>50473</v>
      </c>
      <c r="H224" s="494">
        <f t="shared" ca="1" si="23"/>
        <v>4496.7194312582778</v>
      </c>
      <c r="I224" s="496">
        <f t="shared" ca="1" si="24"/>
        <v>75932.296119216684</v>
      </c>
      <c r="J224" s="508">
        <f t="shared" ca="1" si="26"/>
        <v>1508189.7913821288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1427760.775831654</v>
      </c>
      <c r="D225" s="494">
        <f t="shared" ca="1" si="20"/>
        <v>896481.62809976377</v>
      </c>
      <c r="E225" s="494">
        <f t="shared" ca="1" si="21"/>
        <v>531279.1477318902</v>
      </c>
      <c r="F225" s="494">
        <f t="shared" ca="1" si="22"/>
        <v>164973021.42453218</v>
      </c>
      <c r="G225" s="495">
        <v>50504</v>
      </c>
      <c r="H225" s="494">
        <f t="shared" ca="1" si="23"/>
        <v>4482.4081404988192</v>
      </c>
      <c r="I225" s="496">
        <f t="shared" ca="1" si="24"/>
        <v>83800.344189756375</v>
      </c>
      <c r="J225" s="508">
        <f t="shared" ca="1" si="26"/>
        <v>1516043.5281619092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1427760.775831654</v>
      </c>
      <c r="D226" s="494">
        <f t="shared" ca="1" si="20"/>
        <v>893603.86604954931</v>
      </c>
      <c r="E226" s="494">
        <f t="shared" ca="1" si="21"/>
        <v>534156.90978210466</v>
      </c>
      <c r="F226" s="494">
        <f t="shared" ca="1" si="22"/>
        <v>164438864.51475006</v>
      </c>
      <c r="G226" s="495">
        <v>50534</v>
      </c>
      <c r="H226" s="494">
        <f t="shared" ca="1" si="23"/>
        <v>4468.0193302477464</v>
      </c>
      <c r="I226" s="496">
        <f t="shared" ca="1" si="24"/>
        <v>80836.780498020758</v>
      </c>
      <c r="J226" s="508">
        <f t="shared" ca="1" si="26"/>
        <v>1513065.5756599226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1427760.775831654</v>
      </c>
      <c r="D227" s="494">
        <f t="shared" ca="1" si="20"/>
        <v>890710.51612156292</v>
      </c>
      <c r="E227" s="494">
        <f t="shared" ca="1" si="21"/>
        <v>537050.25971009105</v>
      </c>
      <c r="F227" s="494">
        <f t="shared" ca="1" si="22"/>
        <v>163901814.25503996</v>
      </c>
      <c r="G227" s="495">
        <v>50565</v>
      </c>
      <c r="H227" s="494">
        <f t="shared" ca="1" si="23"/>
        <v>4453.5525806078149</v>
      </c>
      <c r="I227" s="496">
        <f t="shared" ca="1" si="24"/>
        <v>83260.878399301786</v>
      </c>
      <c r="J227" s="508">
        <f t="shared" ca="1" si="26"/>
        <v>1515475.2068115636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1427760.775831654</v>
      </c>
      <c r="D228" s="494">
        <f t="shared" ca="1" si="20"/>
        <v>887801.49388146645</v>
      </c>
      <c r="E228" s="494">
        <f t="shared" ca="1" si="21"/>
        <v>539959.28195018752</v>
      </c>
      <c r="F228" s="494">
        <f t="shared" ca="1" si="22"/>
        <v>163361854.97308978</v>
      </c>
      <c r="G228" s="495">
        <v>50595</v>
      </c>
      <c r="H228" s="494">
        <f t="shared" ca="1" si="23"/>
        <v>4439.0074694073319</v>
      </c>
      <c r="I228" s="496">
        <f t="shared" ca="1" si="24"/>
        <v>80311.888984969584</v>
      </c>
      <c r="J228" s="508">
        <f t="shared" ca="1" si="26"/>
        <v>1512511.6722860308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1427760.775831654</v>
      </c>
      <c r="D229" s="494">
        <f t="shared" ca="1" si="20"/>
        <v>884876.71443756972</v>
      </c>
      <c r="E229" s="494">
        <f t="shared" ca="1" si="21"/>
        <v>542884.06139408424</v>
      </c>
      <c r="F229" s="494">
        <f t="shared" ca="1" si="22"/>
        <v>162818970.91169569</v>
      </c>
      <c r="G229" s="495">
        <v>50626</v>
      </c>
      <c r="H229" s="494">
        <f t="shared" ca="1" si="23"/>
        <v>4424.3835721878486</v>
      </c>
      <c r="I229" s="496">
        <f t="shared" ca="1" si="24"/>
        <v>82715.552568041123</v>
      </c>
      <c r="J229" s="508">
        <f t="shared" ca="1" si="26"/>
        <v>1514900.7119718827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1427760.775831654</v>
      </c>
      <c r="D230" s="494">
        <f t="shared" ca="1" si="20"/>
        <v>881936.09243835171</v>
      </c>
      <c r="E230" s="494">
        <f t="shared" ca="1" si="21"/>
        <v>545824.68339330226</v>
      </c>
      <c r="F230" s="494">
        <f t="shared" ca="1" si="22"/>
        <v>162273146.22830239</v>
      </c>
      <c r="G230" s="495">
        <v>50657</v>
      </c>
      <c r="H230" s="494">
        <f t="shared" ca="1" si="23"/>
        <v>4409.6804621917581</v>
      </c>
      <c r="I230" s="496">
        <f t="shared" ca="1" si="24"/>
        <v>82440.672271621908</v>
      </c>
      <c r="J230" s="508">
        <f t="shared" ca="1" si="26"/>
        <v>1514611.1285654677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1427760.775831654</v>
      </c>
      <c r="D231" s="494">
        <f t="shared" ca="1" si="20"/>
        <v>878979.54206997133</v>
      </c>
      <c r="E231" s="494">
        <f t="shared" ca="1" si="21"/>
        <v>548781.23376168264</v>
      </c>
      <c r="F231" s="494">
        <f t="shared" ca="1" si="22"/>
        <v>161724364.99454072</v>
      </c>
      <c r="G231" s="495">
        <v>50687</v>
      </c>
      <c r="H231" s="494">
        <f t="shared" ca="1" si="23"/>
        <v>4394.8977103498564</v>
      </c>
      <c r="I231" s="496">
        <f t="shared" ca="1" si="24"/>
        <v>79513.841651868162</v>
      </c>
      <c r="J231" s="508">
        <f t="shared" ca="1" si="26"/>
        <v>1511669.5151938719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1427760.775831654</v>
      </c>
      <c r="D232" s="494">
        <f t="shared" ca="1" si="20"/>
        <v>876006.9770537623</v>
      </c>
      <c r="E232" s="494">
        <f t="shared" ca="1" si="21"/>
        <v>551753.79877789167</v>
      </c>
      <c r="F232" s="494">
        <f t="shared" ca="1" si="22"/>
        <v>161172611.19576284</v>
      </c>
      <c r="G232" s="495">
        <v>50718</v>
      </c>
      <c r="H232" s="494">
        <f t="shared" ca="1" si="23"/>
        <v>4380.0348852688112</v>
      </c>
      <c r="I232" s="496">
        <f t="shared" ca="1" si="24"/>
        <v>81886.43680890245</v>
      </c>
      <c r="J232" s="508">
        <f t="shared" ca="1" si="26"/>
        <v>1514027.2475258254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1427760.775831654</v>
      </c>
      <c r="D233" s="494">
        <f t="shared" ca="1" si="20"/>
        <v>873018.31064371543</v>
      </c>
      <c r="E233" s="494">
        <f t="shared" ca="1" si="21"/>
        <v>554742.46518793853</v>
      </c>
      <c r="F233" s="494">
        <f t="shared" ca="1" si="22"/>
        <v>160617868.73057491</v>
      </c>
      <c r="G233" s="495">
        <v>50748</v>
      </c>
      <c r="H233" s="494">
        <f t="shared" ca="1" si="23"/>
        <v>4365.0915532185772</v>
      </c>
      <c r="I233" s="496">
        <f t="shared" ca="1" si="24"/>
        <v>78974.579485923779</v>
      </c>
      <c r="J233" s="508">
        <f t="shared" ca="1" si="26"/>
        <v>1511100.4468707964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1427760.775831654</v>
      </c>
      <c r="D234" s="494">
        <f t="shared" ca="1" si="20"/>
        <v>870013.45562394743</v>
      </c>
      <c r="E234" s="494">
        <f t="shared" ca="1" si="21"/>
        <v>557747.32020770654</v>
      </c>
      <c r="F234" s="494">
        <f t="shared" ca="1" si="22"/>
        <v>160060121.41036719</v>
      </c>
      <c r="G234" s="495">
        <v>50779</v>
      </c>
      <c r="H234" s="494">
        <f t="shared" ca="1" si="23"/>
        <v>4350.0672781197372</v>
      </c>
      <c r="I234" s="496">
        <f t="shared" ca="1" si="24"/>
        <v>81326.180867247749</v>
      </c>
      <c r="J234" s="508">
        <f t="shared" ca="1" si="26"/>
        <v>1513437.0239770215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1427760.775831654</v>
      </c>
      <c r="D235" s="494">
        <f t="shared" ca="1" si="20"/>
        <v>866992.32430615567</v>
      </c>
      <c r="E235" s="494">
        <f t="shared" ca="1" si="21"/>
        <v>560768.4515254983</v>
      </c>
      <c r="F235" s="494">
        <f t="shared" ca="1" si="22"/>
        <v>159499352.95884168</v>
      </c>
      <c r="G235" s="495">
        <v>50810</v>
      </c>
      <c r="H235" s="494">
        <f t="shared" ca="1" si="23"/>
        <v>4334.9616215307788</v>
      </c>
      <c r="I235" s="496">
        <f t="shared" ca="1" si="24"/>
        <v>81043.774807449241</v>
      </c>
      <c r="J235" s="508">
        <f t="shared" ca="1" si="26"/>
        <v>1513139.512260634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1427760.775831654</v>
      </c>
      <c r="D236" s="494">
        <f t="shared" ca="1" si="20"/>
        <v>863954.82852705917</v>
      </c>
      <c r="E236" s="494">
        <f t="shared" ca="1" si="21"/>
        <v>563805.9473045948</v>
      </c>
      <c r="F236" s="494">
        <f t="shared" ca="1" si="22"/>
        <v>158935547.01153708</v>
      </c>
      <c r="G236" s="495">
        <v>50838</v>
      </c>
      <c r="H236" s="494">
        <f t="shared" ca="1" si="23"/>
        <v>4319.7741426352959</v>
      </c>
      <c r="I236" s="496">
        <f t="shared" ca="1" si="24"/>
        <v>72944.370753176918</v>
      </c>
      <c r="J236" s="508">
        <f t="shared" ca="1" si="26"/>
        <v>1505024.9207274662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1427760.775831654</v>
      </c>
      <c r="D237" s="494">
        <f t="shared" ca="1" si="20"/>
        <v>860900.87964582583</v>
      </c>
      <c r="E237" s="494">
        <f t="shared" ca="1" si="21"/>
        <v>566859.89618582814</v>
      </c>
      <c r="F237" s="494">
        <f t="shared" ca="1" si="22"/>
        <v>158368687.11535126</v>
      </c>
      <c r="G237" s="495">
        <v>50869</v>
      </c>
      <c r="H237" s="494">
        <f t="shared" ca="1" si="23"/>
        <v>4304.504398229129</v>
      </c>
      <c r="I237" s="496">
        <f t="shared" ca="1" si="24"/>
        <v>80474.365303508253</v>
      </c>
      <c r="J237" s="508">
        <f t="shared" ca="1" si="26"/>
        <v>1512539.6455333913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1427760.775831654</v>
      </c>
      <c r="D238" s="494">
        <f t="shared" ca="1" si="20"/>
        <v>857830.388541486</v>
      </c>
      <c r="E238" s="494">
        <f t="shared" ca="1" si="21"/>
        <v>569930.38729016797</v>
      </c>
      <c r="F238" s="494">
        <f t="shared" ca="1" si="22"/>
        <v>157798756.72806108</v>
      </c>
      <c r="G238" s="495">
        <v>50899</v>
      </c>
      <c r="H238" s="494">
        <f t="shared" ca="1" si="23"/>
        <v>4289.15194270743</v>
      </c>
      <c r="I238" s="496">
        <f t="shared" ca="1" si="24"/>
        <v>77600.65668652211</v>
      </c>
      <c r="J238" s="508">
        <f t="shared" ca="1" si="26"/>
        <v>1509650.5844608834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1427760.775831654</v>
      </c>
      <c r="D239" s="494">
        <f t="shared" ca="1" si="20"/>
        <v>854743.26561033085</v>
      </c>
      <c r="E239" s="494">
        <f t="shared" ca="1" si="21"/>
        <v>573017.51022132311</v>
      </c>
      <c r="F239" s="494">
        <f t="shared" ca="1" si="22"/>
        <v>157225739.21783975</v>
      </c>
      <c r="G239" s="495">
        <v>50930</v>
      </c>
      <c r="H239" s="494">
        <f t="shared" ca="1" si="23"/>
        <v>4273.7163280516543</v>
      </c>
      <c r="I239" s="496">
        <f t="shared" ca="1" si="24"/>
        <v>79898.770489974922</v>
      </c>
      <c r="J239" s="508">
        <f t="shared" ca="1" si="26"/>
        <v>1511933.2626496805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1427760.775831654</v>
      </c>
      <c r="D240" s="494">
        <f t="shared" ref="D240:D303" ca="1" si="28">+F239*(($H$6/100)/$H$9)</f>
        <v>851639.42076329864</v>
      </c>
      <c r="E240" s="494">
        <f t="shared" ref="E240:E303" ca="1" si="29">+C240-D240</f>
        <v>576121.35506835533</v>
      </c>
      <c r="F240" s="494">
        <f t="shared" ref="F240:F303" ca="1" si="30">IF(F239&lt;1,0,+F239-E240)</f>
        <v>156649617.86277139</v>
      </c>
      <c r="G240" s="495">
        <v>50960</v>
      </c>
      <c r="H240" s="494">
        <f t="shared" ref="H240:H303" ca="1" si="31">+D240*$H$7/100</f>
        <v>4258.1971038164929</v>
      </c>
      <c r="I240" s="496">
        <f t="shared" ref="I240:I303" ca="1" si="32">+F239*$R$41*O240</f>
        <v>77040.612216741472</v>
      </c>
      <c r="J240" s="508">
        <f t="shared" ca="1" si="26"/>
        <v>1509059.5851522121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1427760.775831654</v>
      </c>
      <c r="D241" s="494">
        <f t="shared" ca="1" si="28"/>
        <v>848518.76342334505</v>
      </c>
      <c r="E241" s="494">
        <f t="shared" ca="1" si="29"/>
        <v>579242.01240830892</v>
      </c>
      <c r="F241" s="494">
        <f t="shared" ca="1" si="30"/>
        <v>156070375.85036308</v>
      </c>
      <c r="G241" s="495">
        <v>50991</v>
      </c>
      <c r="H241" s="494">
        <f t="shared" ca="1" si="31"/>
        <v>4242.5938171167254</v>
      </c>
      <c r="I241" s="496">
        <f t="shared" ca="1" si="32"/>
        <v>79316.923177849909</v>
      </c>
      <c r="J241" s="508">
        <f t="shared" ref="J241:J304" ca="1" si="34">+C241+H241+I241</f>
        <v>1511320.2928266206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1427760.775831654</v>
      </c>
      <c r="D242" s="494">
        <f t="shared" ca="1" si="28"/>
        <v>845381.20252280007</v>
      </c>
      <c r="E242" s="494">
        <f t="shared" ca="1" si="29"/>
        <v>582379.5733088539</v>
      </c>
      <c r="F242" s="494">
        <f t="shared" ca="1" si="30"/>
        <v>155487996.27705422</v>
      </c>
      <c r="G242" s="495">
        <v>51022</v>
      </c>
      <c r="H242" s="494">
        <f t="shared" ca="1" si="31"/>
        <v>4226.9060126140002</v>
      </c>
      <c r="I242" s="496">
        <f t="shared" ca="1" si="32"/>
        <v>79023.633638900501</v>
      </c>
      <c r="J242" s="508">
        <f t="shared" ca="1" si="34"/>
        <v>1511011.3154831685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1427760.775831654</v>
      </c>
      <c r="D243" s="494">
        <f t="shared" ca="1" si="28"/>
        <v>842226.6465007104</v>
      </c>
      <c r="E243" s="494">
        <f t="shared" ca="1" si="29"/>
        <v>585534.12933094357</v>
      </c>
      <c r="F243" s="494">
        <f t="shared" ca="1" si="30"/>
        <v>154902462.14772329</v>
      </c>
      <c r="G243" s="495">
        <v>51052</v>
      </c>
      <c r="H243" s="494">
        <f t="shared" ca="1" si="31"/>
        <v>4211.1332325035519</v>
      </c>
      <c r="I243" s="496">
        <f t="shared" ca="1" si="32"/>
        <v>76189.118175756565</v>
      </c>
      <c r="J243" s="508">
        <f t="shared" ca="1" si="34"/>
        <v>1508161.0272399143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1427760.775831654</v>
      </c>
      <c r="D244" s="494">
        <f t="shared" ca="1" si="28"/>
        <v>839055.00330016785</v>
      </c>
      <c r="E244" s="494">
        <f t="shared" ca="1" si="29"/>
        <v>588705.77253148612</v>
      </c>
      <c r="F244" s="494">
        <f t="shared" ca="1" si="30"/>
        <v>154313756.37519181</v>
      </c>
      <c r="G244" s="495">
        <v>51083</v>
      </c>
      <c r="H244" s="494">
        <f t="shared" ca="1" si="31"/>
        <v>4195.2750165008392</v>
      </c>
      <c r="I244" s="496">
        <f t="shared" ca="1" si="32"/>
        <v>78432.280000797226</v>
      </c>
      <c r="J244" s="508">
        <f t="shared" ca="1" si="34"/>
        <v>1510388.3308489521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1427760.775831654</v>
      </c>
      <c r="D245" s="494">
        <f t="shared" ca="1" si="28"/>
        <v>835866.18036562228</v>
      </c>
      <c r="E245" s="494">
        <f t="shared" ca="1" si="29"/>
        <v>591894.59546603169</v>
      </c>
      <c r="F245" s="494">
        <f t="shared" ca="1" si="30"/>
        <v>153721861.77972579</v>
      </c>
      <c r="G245" s="495">
        <v>51113</v>
      </c>
      <c r="H245" s="494">
        <f t="shared" ca="1" si="31"/>
        <v>4179.3309018281116</v>
      </c>
      <c r="I245" s="496">
        <f t="shared" ca="1" si="32"/>
        <v>75613.740623843973</v>
      </c>
      <c r="J245" s="508">
        <f t="shared" ca="1" si="34"/>
        <v>1507553.8473573262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1427760.775831654</v>
      </c>
      <c r="D246" s="494">
        <f t="shared" ca="1" si="28"/>
        <v>832660.08464018139</v>
      </c>
      <c r="E246" s="494">
        <f t="shared" ca="1" si="29"/>
        <v>595100.69119147258</v>
      </c>
      <c r="F246" s="494">
        <f t="shared" ca="1" si="30"/>
        <v>153126761.08853433</v>
      </c>
      <c r="G246" s="495">
        <v>51144</v>
      </c>
      <c r="H246" s="494">
        <f t="shared" ca="1" si="31"/>
        <v>4163.3004232009071</v>
      </c>
      <c r="I246" s="496">
        <f t="shared" ca="1" si="32"/>
        <v>77834.502681134487</v>
      </c>
      <c r="J246" s="508">
        <f t="shared" ca="1" si="34"/>
        <v>1509758.5789359894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1427760.775831654</v>
      </c>
      <c r="D247" s="494">
        <f t="shared" ca="1" si="28"/>
        <v>829436.62256289425</v>
      </c>
      <c r="E247" s="494">
        <f t="shared" ca="1" si="29"/>
        <v>598324.15326875972</v>
      </c>
      <c r="F247" s="494">
        <f t="shared" ca="1" si="30"/>
        <v>152528436.93526557</v>
      </c>
      <c r="G247" s="495">
        <v>51175</v>
      </c>
      <c r="H247" s="494">
        <f t="shared" ca="1" si="31"/>
        <v>4147.1831128144713</v>
      </c>
      <c r="I247" s="496">
        <f t="shared" ca="1" si="32"/>
        <v>77533.183364494529</v>
      </c>
      <c r="J247" s="508">
        <f t="shared" ca="1" si="34"/>
        <v>1509441.142308963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1427760.775831654</v>
      </c>
      <c r="D248" s="494">
        <f t="shared" ca="1" si="28"/>
        <v>826195.70006602188</v>
      </c>
      <c r="E248" s="494">
        <f t="shared" ca="1" si="29"/>
        <v>601565.07576563209</v>
      </c>
      <c r="F248" s="494">
        <f t="shared" ca="1" si="30"/>
        <v>151926871.85949993</v>
      </c>
      <c r="G248" s="495">
        <v>51204</v>
      </c>
      <c r="H248" s="494">
        <f t="shared" ca="1" si="31"/>
        <v>4130.9785003301095</v>
      </c>
      <c r="I248" s="496">
        <f t="shared" ca="1" si="32"/>
        <v>72247.636295004122</v>
      </c>
      <c r="J248" s="508">
        <f t="shared" ca="1" si="34"/>
        <v>1504139.3906269881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1427760.775831654</v>
      </c>
      <c r="D249" s="494">
        <f t="shared" ca="1" si="28"/>
        <v>822937.22257229127</v>
      </c>
      <c r="E249" s="494">
        <f t="shared" ca="1" si="29"/>
        <v>604823.5532593627</v>
      </c>
      <c r="F249" s="494">
        <f t="shared" ca="1" si="30"/>
        <v>151322048.30624056</v>
      </c>
      <c r="G249" s="495">
        <v>51235</v>
      </c>
      <c r="H249" s="494">
        <f t="shared" ca="1" si="31"/>
        <v>4114.6861128614564</v>
      </c>
      <c r="I249" s="496">
        <f t="shared" ca="1" si="32"/>
        <v>76925.639451526789</v>
      </c>
      <c r="J249" s="508">
        <f t="shared" ca="1" si="34"/>
        <v>1508801.1013960422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1427760.775831654</v>
      </c>
      <c r="D250" s="494">
        <f t="shared" ca="1" si="28"/>
        <v>819661.09499213635</v>
      </c>
      <c r="E250" s="494">
        <f t="shared" ca="1" si="29"/>
        <v>608099.68083951762</v>
      </c>
      <c r="F250" s="494">
        <f t="shared" ca="1" si="30"/>
        <v>150713948.62540105</v>
      </c>
      <c r="G250" s="495">
        <v>51265</v>
      </c>
      <c r="H250" s="494">
        <f t="shared" ca="1" si="31"/>
        <v>4098.3054749606817</v>
      </c>
      <c r="I250" s="496">
        <f t="shared" ca="1" si="32"/>
        <v>74147.803670057867</v>
      </c>
      <c r="J250" s="508">
        <f t="shared" ca="1" si="34"/>
        <v>1506006.8849766725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1427760.775831654</v>
      </c>
      <c r="D251" s="494">
        <f t="shared" ca="1" si="28"/>
        <v>816367.22172092239</v>
      </c>
      <c r="E251" s="494">
        <f t="shared" ca="1" si="29"/>
        <v>611393.55411073158</v>
      </c>
      <c r="F251" s="494">
        <f t="shared" ca="1" si="30"/>
        <v>150102555.07129031</v>
      </c>
      <c r="G251" s="495">
        <v>51296</v>
      </c>
      <c r="H251" s="494">
        <f t="shared" ca="1" si="31"/>
        <v>4081.836108604612</v>
      </c>
      <c r="I251" s="496">
        <f t="shared" ca="1" si="32"/>
        <v>76311.49598732806</v>
      </c>
      <c r="J251" s="508">
        <f t="shared" ca="1" si="34"/>
        <v>1508154.1079275867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1427760.775831654</v>
      </c>
      <c r="D252" s="494">
        <f t="shared" ca="1" si="28"/>
        <v>813055.50663615589</v>
      </c>
      <c r="E252" s="494">
        <f t="shared" ca="1" si="29"/>
        <v>614705.26919549808</v>
      </c>
      <c r="F252" s="494">
        <f t="shared" ca="1" si="30"/>
        <v>149487849.80209482</v>
      </c>
      <c r="G252" s="495">
        <v>51326</v>
      </c>
      <c r="H252" s="494">
        <f t="shared" ca="1" si="31"/>
        <v>4065.2775331807793</v>
      </c>
      <c r="I252" s="496">
        <f t="shared" ca="1" si="32"/>
        <v>73550.251984932242</v>
      </c>
      <c r="J252" s="508">
        <f t="shared" ca="1" si="34"/>
        <v>1505376.305349767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1427760.775831654</v>
      </c>
      <c r="D253" s="494">
        <f t="shared" ca="1" si="28"/>
        <v>809725.85309468023</v>
      </c>
      <c r="E253" s="494">
        <f t="shared" ca="1" si="29"/>
        <v>618034.92273697373</v>
      </c>
      <c r="F253" s="494">
        <f t="shared" ca="1" si="30"/>
        <v>148869814.87935784</v>
      </c>
      <c r="G253" s="495">
        <v>51357</v>
      </c>
      <c r="H253" s="494">
        <f t="shared" ca="1" si="31"/>
        <v>4048.6292654734011</v>
      </c>
      <c r="I253" s="496">
        <f t="shared" ca="1" si="32"/>
        <v>75690.681283127327</v>
      </c>
      <c r="J253" s="508">
        <f t="shared" ca="1" si="34"/>
        <v>1507500.0863802547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1427760.775831654</v>
      </c>
      <c r="D254" s="494">
        <f t="shared" ca="1" si="28"/>
        <v>806378.16392985499</v>
      </c>
      <c r="E254" s="494">
        <f t="shared" ca="1" si="29"/>
        <v>621382.61190179898</v>
      </c>
      <c r="F254" s="494">
        <f t="shared" ca="1" si="30"/>
        <v>148248432.26745605</v>
      </c>
      <c r="G254" s="495">
        <v>51388</v>
      </c>
      <c r="H254" s="494">
        <f t="shared" ca="1" si="31"/>
        <v>4031.8908196492748</v>
      </c>
      <c r="I254" s="496">
        <f t="shared" ca="1" si="32"/>
        <v>75377.749600581505</v>
      </c>
      <c r="J254" s="508">
        <f t="shared" ca="1" si="34"/>
        <v>1507170.4162518848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1427760.775831654</v>
      </c>
      <c r="D255" s="494">
        <f t="shared" ca="1" si="28"/>
        <v>803012.34144872031</v>
      </c>
      <c r="E255" s="494">
        <f t="shared" ca="1" si="29"/>
        <v>624748.43438293366</v>
      </c>
      <c r="F255" s="494">
        <f t="shared" ca="1" si="30"/>
        <v>147623683.83307311</v>
      </c>
      <c r="G255" s="495">
        <v>51418</v>
      </c>
      <c r="H255" s="494">
        <f t="shared" ca="1" si="31"/>
        <v>4015.0617072436016</v>
      </c>
      <c r="I255" s="496">
        <f t="shared" ca="1" si="32"/>
        <v>72641.731811053454</v>
      </c>
      <c r="J255" s="508">
        <f t="shared" ca="1" si="34"/>
        <v>1504417.5693499509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1427760.775831654</v>
      </c>
      <c r="D256" s="494">
        <f t="shared" ca="1" si="28"/>
        <v>799628.287429146</v>
      </c>
      <c r="E256" s="494">
        <f t="shared" ca="1" si="29"/>
        <v>628132.48840250797</v>
      </c>
      <c r="F256" s="494">
        <f t="shared" ca="1" si="30"/>
        <v>146995551.34467059</v>
      </c>
      <c r="G256" s="495">
        <v>51449</v>
      </c>
      <c r="H256" s="494">
        <f t="shared" ca="1" si="31"/>
        <v>3998.1414371457299</v>
      </c>
      <c r="I256" s="496">
        <f t="shared" ca="1" si="32"/>
        <v>74746.791914146001</v>
      </c>
      <c r="J256" s="508">
        <f t="shared" ca="1" si="34"/>
        <v>1506505.7091829455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1427760.775831654</v>
      </c>
      <c r="D257" s="494">
        <f t="shared" ca="1" si="28"/>
        <v>796225.90311696578</v>
      </c>
      <c r="E257" s="494">
        <f t="shared" ca="1" si="29"/>
        <v>631534.87271468819</v>
      </c>
      <c r="F257" s="494">
        <f t="shared" ca="1" si="30"/>
        <v>146364016.4719559</v>
      </c>
      <c r="G257" s="495">
        <v>51479</v>
      </c>
      <c r="H257" s="494">
        <f t="shared" ca="1" si="31"/>
        <v>3981.1295155848288</v>
      </c>
      <c r="I257" s="496">
        <f t="shared" ca="1" si="32"/>
        <v>72027.820158888586</v>
      </c>
      <c r="J257" s="508">
        <f t="shared" ca="1" si="34"/>
        <v>1503769.7255061273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1427760.775831654</v>
      </c>
      <c r="D258" s="494">
        <f t="shared" ca="1" si="28"/>
        <v>792805.08922309452</v>
      </c>
      <c r="E258" s="494">
        <f t="shared" ca="1" si="29"/>
        <v>634955.68660855945</v>
      </c>
      <c r="F258" s="494">
        <f t="shared" ca="1" si="30"/>
        <v>145729060.78534734</v>
      </c>
      <c r="G258" s="495">
        <v>51510</v>
      </c>
      <c r="H258" s="494">
        <f t="shared" ca="1" si="31"/>
        <v>3964.0254461154727</v>
      </c>
      <c r="I258" s="496">
        <f t="shared" ca="1" si="32"/>
        <v>74108.980340300332</v>
      </c>
      <c r="J258" s="508">
        <f t="shared" ca="1" si="34"/>
        <v>1505833.7816180699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1427760.775831654</v>
      </c>
      <c r="D259" s="494">
        <f t="shared" ca="1" si="28"/>
        <v>789365.74592063145</v>
      </c>
      <c r="E259" s="494">
        <f t="shared" ca="1" si="29"/>
        <v>638395.02991102252</v>
      </c>
      <c r="F259" s="494">
        <f t="shared" ca="1" si="30"/>
        <v>145090665.75543633</v>
      </c>
      <c r="G259" s="495">
        <v>51541</v>
      </c>
      <c r="H259" s="494">
        <f t="shared" ca="1" si="31"/>
        <v>3946.8287296031572</v>
      </c>
      <c r="I259" s="496">
        <f t="shared" ca="1" si="32"/>
        <v>73787.481110980865</v>
      </c>
      <c r="J259" s="508">
        <f t="shared" ca="1" si="34"/>
        <v>1505495.0856722381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1427760.775831654</v>
      </c>
      <c r="D260" s="494">
        <f t="shared" ca="1" si="28"/>
        <v>785907.7728419468</v>
      </c>
      <c r="E260" s="494">
        <f t="shared" ca="1" si="29"/>
        <v>641853.00298970717</v>
      </c>
      <c r="F260" s="494">
        <f t="shared" ca="1" si="30"/>
        <v>144448812.75244662</v>
      </c>
      <c r="G260" s="495">
        <v>51569</v>
      </c>
      <c r="H260" s="494">
        <f t="shared" ca="1" si="31"/>
        <v>3929.5388642097341</v>
      </c>
      <c r="I260" s="496">
        <f t="shared" ca="1" si="32"/>
        <v>66354.797805486203</v>
      </c>
      <c r="J260" s="508">
        <f t="shared" ca="1" si="34"/>
        <v>1498045.11250135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1427760.775831654</v>
      </c>
      <c r="D261" s="494">
        <f t="shared" ca="1" si="28"/>
        <v>782431.06907575252</v>
      </c>
      <c r="E261" s="494">
        <f t="shared" ca="1" si="29"/>
        <v>645329.70675590145</v>
      </c>
      <c r="F261" s="494">
        <f t="shared" ca="1" si="30"/>
        <v>143803483.04569072</v>
      </c>
      <c r="G261" s="495">
        <v>51600</v>
      </c>
      <c r="H261" s="494">
        <f t="shared" ca="1" si="31"/>
        <v>3912.1553453787624</v>
      </c>
      <c r="I261" s="496">
        <f t="shared" ca="1" si="32"/>
        <v>73139.248856988794</v>
      </c>
      <c r="J261" s="508">
        <f t="shared" ca="1" si="34"/>
        <v>1504812.1800340214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1427760.775831654</v>
      </c>
      <c r="D262" s="494">
        <f t="shared" ca="1" si="28"/>
        <v>778935.53316415811</v>
      </c>
      <c r="E262" s="494">
        <f t="shared" ca="1" si="29"/>
        <v>648825.24266749586</v>
      </c>
      <c r="F262" s="494">
        <f t="shared" ca="1" si="30"/>
        <v>143154657.80302322</v>
      </c>
      <c r="G262" s="495">
        <v>51630</v>
      </c>
      <c r="H262" s="494">
        <f t="shared" ca="1" si="31"/>
        <v>3894.6776658207905</v>
      </c>
      <c r="I262" s="496">
        <f t="shared" ca="1" si="32"/>
        <v>70463.706692388441</v>
      </c>
      <c r="J262" s="508">
        <f t="shared" ca="1" si="34"/>
        <v>1502119.1601898633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1427760.775831654</v>
      </c>
      <c r="D263" s="494">
        <f t="shared" ca="1" si="28"/>
        <v>775421.06309970911</v>
      </c>
      <c r="E263" s="494">
        <f t="shared" ca="1" si="29"/>
        <v>652339.71273194486</v>
      </c>
      <c r="F263" s="494">
        <f t="shared" ca="1" si="30"/>
        <v>142502318.09029126</v>
      </c>
      <c r="G263" s="495">
        <v>51661</v>
      </c>
      <c r="H263" s="494">
        <f t="shared" ca="1" si="31"/>
        <v>3877.1053154985457</v>
      </c>
      <c r="I263" s="496">
        <f t="shared" ca="1" si="32"/>
        <v>72483.975067597406</v>
      </c>
      <c r="J263" s="508">
        <f t="shared" ca="1" si="34"/>
        <v>1504121.8562147499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1427760.775831654</v>
      </c>
      <c r="D264" s="494">
        <f t="shared" ca="1" si="28"/>
        <v>771887.55632241105</v>
      </c>
      <c r="E264" s="494">
        <f t="shared" ca="1" si="29"/>
        <v>655873.21950924292</v>
      </c>
      <c r="F264" s="494">
        <f t="shared" ca="1" si="30"/>
        <v>141846444.87078202</v>
      </c>
      <c r="G264" s="495">
        <v>51691</v>
      </c>
      <c r="H264" s="494">
        <f t="shared" ca="1" si="31"/>
        <v>3859.4377816120555</v>
      </c>
      <c r="I264" s="496">
        <f t="shared" ca="1" si="32"/>
        <v>69826.135864242708</v>
      </c>
      <c r="J264" s="508">
        <f t="shared" ca="1" si="34"/>
        <v>1501446.3494775088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1427760.775831654</v>
      </c>
      <c r="D265" s="494">
        <f t="shared" ca="1" si="28"/>
        <v>768334.90971673594</v>
      </c>
      <c r="E265" s="494">
        <f t="shared" ca="1" si="29"/>
        <v>659425.86611491803</v>
      </c>
      <c r="F265" s="494">
        <f t="shared" ca="1" si="30"/>
        <v>141187019.0046671</v>
      </c>
      <c r="G265" s="495">
        <v>51722</v>
      </c>
      <c r="H265" s="494">
        <f t="shared" ca="1" si="31"/>
        <v>3841.6745485836796</v>
      </c>
      <c r="I265" s="496">
        <f t="shared" ca="1" si="32"/>
        <v>71821.583252905955</v>
      </c>
      <c r="J265" s="508">
        <f t="shared" ca="1" si="34"/>
        <v>1503424.0336331434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1427760.775831654</v>
      </c>
      <c r="D266" s="494">
        <f t="shared" ca="1" si="28"/>
        <v>764763.01960861345</v>
      </c>
      <c r="E266" s="494">
        <f t="shared" ca="1" si="29"/>
        <v>662997.75622304052</v>
      </c>
      <c r="F266" s="494">
        <f t="shared" ca="1" si="30"/>
        <v>140524021.24844405</v>
      </c>
      <c r="G266" s="495">
        <v>51753</v>
      </c>
      <c r="H266" s="494">
        <f t="shared" ca="1" si="31"/>
        <v>3823.8150980430673</v>
      </c>
      <c r="I266" s="496">
        <f t="shared" ca="1" si="32"/>
        <v>71487.693956029761</v>
      </c>
      <c r="J266" s="508">
        <f t="shared" ca="1" si="34"/>
        <v>1503072.2848857269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1427760.775831654</v>
      </c>
      <c r="D267" s="494">
        <f t="shared" ca="1" si="28"/>
        <v>761171.7817624053</v>
      </c>
      <c r="E267" s="494">
        <f t="shared" ca="1" si="29"/>
        <v>666588.99406924867</v>
      </c>
      <c r="F267" s="494">
        <f t="shared" ca="1" si="30"/>
        <v>139857432.2543748</v>
      </c>
      <c r="G267" s="495">
        <v>51783</v>
      </c>
      <c r="H267" s="494">
        <f t="shared" ca="1" si="31"/>
        <v>3805.8589088120266</v>
      </c>
      <c r="I267" s="496">
        <f t="shared" ca="1" si="32"/>
        <v>68856.770411737583</v>
      </c>
      <c r="J267" s="508">
        <f t="shared" ca="1" si="34"/>
        <v>1500423.4051522035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1427760.775831654</v>
      </c>
      <c r="D268" s="494">
        <f t="shared" ca="1" si="28"/>
        <v>757561.09137786354</v>
      </c>
      <c r="E268" s="494">
        <f t="shared" ca="1" si="29"/>
        <v>670199.68445379043</v>
      </c>
      <c r="F268" s="494">
        <f t="shared" ca="1" si="30"/>
        <v>139187232.56992102</v>
      </c>
      <c r="G268" s="495">
        <v>51814</v>
      </c>
      <c r="H268" s="494">
        <f t="shared" ca="1" si="31"/>
        <v>3787.8054568893176</v>
      </c>
      <c r="I268" s="496">
        <f t="shared" ca="1" si="32"/>
        <v>70814.479864798443</v>
      </c>
      <c r="J268" s="508">
        <f t="shared" ca="1" si="34"/>
        <v>1502363.0611533418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1427760.775831654</v>
      </c>
      <c r="D269" s="494">
        <f t="shared" ca="1" si="28"/>
        <v>753930.84308707225</v>
      </c>
      <c r="E269" s="494">
        <f t="shared" ca="1" si="29"/>
        <v>673829.93274458172</v>
      </c>
      <c r="F269" s="494">
        <f t="shared" ca="1" si="30"/>
        <v>138513402.63717642</v>
      </c>
      <c r="G269" s="495">
        <v>51844</v>
      </c>
      <c r="H269" s="494">
        <f t="shared" ca="1" si="31"/>
        <v>3769.654215435361</v>
      </c>
      <c r="I269" s="496">
        <f t="shared" ca="1" si="32"/>
        <v>68201.743959261279</v>
      </c>
      <c r="J269" s="508">
        <f t="shared" ca="1" si="34"/>
        <v>1499732.1740063506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1427760.775831654</v>
      </c>
      <c r="D270" s="494">
        <f t="shared" ca="1" si="28"/>
        <v>750280.93095137237</v>
      </c>
      <c r="E270" s="494">
        <f t="shared" ca="1" si="29"/>
        <v>677479.8448802816</v>
      </c>
      <c r="F270" s="494">
        <f t="shared" ca="1" si="30"/>
        <v>137835922.79229614</v>
      </c>
      <c r="G270" s="495">
        <v>51875</v>
      </c>
      <c r="H270" s="494">
        <f t="shared" ca="1" si="31"/>
        <v>3751.4046547568619</v>
      </c>
      <c r="I270" s="496">
        <f t="shared" ca="1" si="32"/>
        <v>70133.952868623644</v>
      </c>
      <c r="J270" s="508">
        <f t="shared" ca="1" si="34"/>
        <v>1501646.1333550345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1427760.775831654</v>
      </c>
      <c r="D271" s="494">
        <f t="shared" ca="1" si="28"/>
        <v>746611.2484582708</v>
      </c>
      <c r="E271" s="494">
        <f t="shared" ca="1" si="29"/>
        <v>681149.52737338317</v>
      </c>
      <c r="F271" s="494">
        <f t="shared" ca="1" si="30"/>
        <v>137154773.26492277</v>
      </c>
      <c r="G271" s="495">
        <v>51906</v>
      </c>
      <c r="H271" s="494">
        <f t="shared" ca="1" si="31"/>
        <v>3733.056242291354</v>
      </c>
      <c r="I271" s="496">
        <f t="shared" ca="1" si="32"/>
        <v>69790.922240499262</v>
      </c>
      <c r="J271" s="508">
        <f t="shared" ca="1" si="34"/>
        <v>1501284.7543144445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1427760.775831654</v>
      </c>
      <c r="D272" s="494">
        <f t="shared" ca="1" si="28"/>
        <v>742921.68851833174</v>
      </c>
      <c r="E272" s="494">
        <f t="shared" ca="1" si="29"/>
        <v>684839.08731332223</v>
      </c>
      <c r="F272" s="494">
        <f t="shared" ca="1" si="30"/>
        <v>136469934.17760944</v>
      </c>
      <c r="G272" s="495">
        <v>51934</v>
      </c>
      <c r="H272" s="494">
        <f t="shared" ca="1" si="31"/>
        <v>3714.6084425916588</v>
      </c>
      <c r="I272" s="496">
        <f t="shared" ca="1" si="32"/>
        <v>62725.44963982467</v>
      </c>
      <c r="J272" s="508">
        <f t="shared" ca="1" si="34"/>
        <v>1494200.8339140704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1427760.775831654</v>
      </c>
      <c r="D273" s="494">
        <f t="shared" ca="1" si="28"/>
        <v>739212.14346205117</v>
      </c>
      <c r="E273" s="494">
        <f t="shared" ca="1" si="29"/>
        <v>688548.6323696028</v>
      </c>
      <c r="F273" s="494">
        <f t="shared" ca="1" si="30"/>
        <v>135781385.54523984</v>
      </c>
      <c r="G273" s="495">
        <v>51965</v>
      </c>
      <c r="H273" s="494">
        <f t="shared" ca="1" si="31"/>
        <v>3696.0607173102558</v>
      </c>
      <c r="I273" s="496">
        <f t="shared" ca="1" si="32"/>
        <v>69099.276671929576</v>
      </c>
      <c r="J273" s="508">
        <f t="shared" ca="1" si="34"/>
        <v>1500556.1132208938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1427760.775831654</v>
      </c>
      <c r="D274" s="494">
        <f t="shared" ca="1" si="28"/>
        <v>735482.50503671577</v>
      </c>
      <c r="E274" s="494">
        <f t="shared" ca="1" si="29"/>
        <v>692278.2707949382</v>
      </c>
      <c r="F274" s="494">
        <f t="shared" ca="1" si="30"/>
        <v>135089107.27444491</v>
      </c>
      <c r="G274" s="495">
        <v>51995</v>
      </c>
      <c r="H274" s="494">
        <f t="shared" ca="1" si="31"/>
        <v>3677.412525183579</v>
      </c>
      <c r="I274" s="496">
        <f t="shared" ca="1" si="32"/>
        <v>66532.878917167516</v>
      </c>
      <c r="J274" s="508">
        <f t="shared" ca="1" si="34"/>
        <v>1497971.0672740049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1427760.775831654</v>
      </c>
      <c r="D275" s="494">
        <f t="shared" ca="1" si="28"/>
        <v>731732.66440324322</v>
      </c>
      <c r="E275" s="494">
        <f t="shared" ca="1" si="29"/>
        <v>696028.11142841075</v>
      </c>
      <c r="F275" s="494">
        <f t="shared" ca="1" si="30"/>
        <v>134393079.1630165</v>
      </c>
      <c r="G275" s="495">
        <v>52026</v>
      </c>
      <c r="H275" s="494">
        <f t="shared" ca="1" si="31"/>
        <v>3658.6633220162162</v>
      </c>
      <c r="I275" s="496">
        <f t="shared" ca="1" si="32"/>
        <v>68400.117983293923</v>
      </c>
      <c r="J275" s="508">
        <f t="shared" ca="1" si="34"/>
        <v>1499819.5571369641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1427760.775831654</v>
      </c>
      <c r="D276" s="494">
        <f t="shared" ca="1" si="28"/>
        <v>727962.51213300601</v>
      </c>
      <c r="E276" s="494">
        <f t="shared" ca="1" si="29"/>
        <v>699798.26369864796</v>
      </c>
      <c r="F276" s="494">
        <f t="shared" ca="1" si="30"/>
        <v>133693280.89931785</v>
      </c>
      <c r="G276" s="495">
        <v>52056</v>
      </c>
      <c r="H276" s="494">
        <f t="shared" ca="1" si="31"/>
        <v>3639.8125606650301</v>
      </c>
      <c r="I276" s="496">
        <f t="shared" ca="1" si="32"/>
        <v>65852.608789878082</v>
      </c>
      <c r="J276" s="508">
        <f t="shared" ca="1" si="34"/>
        <v>1497253.1971821971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1427760.775831654</v>
      </c>
      <c r="D277" s="494">
        <f t="shared" ca="1" si="28"/>
        <v>724171.93820463831</v>
      </c>
      <c r="E277" s="494">
        <f t="shared" ca="1" si="29"/>
        <v>703588.83762701566</v>
      </c>
      <c r="F277" s="494">
        <f t="shared" ca="1" si="30"/>
        <v>132989692.06169084</v>
      </c>
      <c r="G277" s="495">
        <v>52087</v>
      </c>
      <c r="H277" s="494">
        <f t="shared" ca="1" si="31"/>
        <v>3620.8596910231918</v>
      </c>
      <c r="I277" s="496">
        <f t="shared" ca="1" si="32"/>
        <v>67693.364562021263</v>
      </c>
      <c r="J277" s="508">
        <f t="shared" ca="1" si="34"/>
        <v>1499075.0000846984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1427760.775831654</v>
      </c>
      <c r="D278" s="494">
        <f t="shared" ca="1" si="28"/>
        <v>720360.83200082544</v>
      </c>
      <c r="E278" s="494">
        <f t="shared" ca="1" si="29"/>
        <v>707399.94383082853</v>
      </c>
      <c r="F278" s="494">
        <f t="shared" ca="1" si="30"/>
        <v>132282292.11786</v>
      </c>
      <c r="G278" s="495">
        <v>52118</v>
      </c>
      <c r="H278" s="494">
        <f t="shared" ca="1" si="31"/>
        <v>3601.804160004127</v>
      </c>
      <c r="I278" s="496">
        <f t="shared" ca="1" si="32"/>
        <v>67337.114080569459</v>
      </c>
      <c r="J278" s="508">
        <f t="shared" ca="1" si="34"/>
        <v>1498699.6940722275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1427760.775831654</v>
      </c>
      <c r="D279" s="494">
        <f t="shared" ca="1" si="28"/>
        <v>716529.08230507502</v>
      </c>
      <c r="E279" s="494">
        <f t="shared" ca="1" si="29"/>
        <v>711231.69352657895</v>
      </c>
      <c r="F279" s="494">
        <f t="shared" ca="1" si="30"/>
        <v>131571060.42433342</v>
      </c>
      <c r="G279" s="495">
        <v>52148</v>
      </c>
      <c r="H279" s="494">
        <f t="shared" ca="1" si="31"/>
        <v>3582.645411525375</v>
      </c>
      <c r="I279" s="496">
        <f t="shared" ca="1" si="32"/>
        <v>64818.323137751395</v>
      </c>
      <c r="J279" s="508">
        <f t="shared" ca="1" si="34"/>
        <v>1496161.7443809307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1427760.775831654</v>
      </c>
      <c r="D280" s="494">
        <f t="shared" ca="1" si="28"/>
        <v>712676.57729847275</v>
      </c>
      <c r="E280" s="494">
        <f t="shared" ca="1" si="29"/>
        <v>715084.19853318122</v>
      </c>
      <c r="F280" s="494">
        <f t="shared" ca="1" si="30"/>
        <v>130855976.22580025</v>
      </c>
      <c r="G280" s="495">
        <v>52179</v>
      </c>
      <c r="H280" s="494">
        <f t="shared" ca="1" si="31"/>
        <v>3563.3828864923639</v>
      </c>
      <c r="I280" s="496">
        <f t="shared" ca="1" si="32"/>
        <v>66618.813594854146</v>
      </c>
      <c r="J280" s="508">
        <f t="shared" ca="1" si="34"/>
        <v>1497942.9723130006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1427760.775831654</v>
      </c>
      <c r="D281" s="494">
        <f t="shared" ca="1" si="28"/>
        <v>708803.204556418</v>
      </c>
      <c r="E281" s="494">
        <f t="shared" ca="1" si="29"/>
        <v>718957.57127523597</v>
      </c>
      <c r="F281" s="494">
        <f t="shared" ca="1" si="30"/>
        <v>130137018.65452501</v>
      </c>
      <c r="G281" s="495">
        <v>52209</v>
      </c>
      <c r="H281" s="494">
        <f t="shared" ca="1" si="31"/>
        <v>3544.0160227820902</v>
      </c>
      <c r="I281" s="496">
        <f t="shared" ca="1" si="32"/>
        <v>64119.42835064212</v>
      </c>
      <c r="J281" s="508">
        <f t="shared" ca="1" si="34"/>
        <v>1495424.2202050781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1427760.775831654</v>
      </c>
      <c r="D282" s="494">
        <f t="shared" ca="1" si="28"/>
        <v>704908.85104534379</v>
      </c>
      <c r="E282" s="494">
        <f t="shared" ca="1" si="29"/>
        <v>722851.92478631018</v>
      </c>
      <c r="F282" s="494">
        <f t="shared" ca="1" si="30"/>
        <v>129414166.7297387</v>
      </c>
      <c r="G282" s="495">
        <v>52240</v>
      </c>
      <c r="H282" s="494">
        <f t="shared" ca="1" si="31"/>
        <v>3524.5442552267191</v>
      </c>
      <c r="I282" s="496">
        <f t="shared" ca="1" si="32"/>
        <v>65892.710445407822</v>
      </c>
      <c r="J282" s="508">
        <f t="shared" ca="1" si="34"/>
        <v>1497178.0305322884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1427760.775831654</v>
      </c>
      <c r="D283" s="494">
        <f t="shared" ca="1" si="28"/>
        <v>700993.40311941796</v>
      </c>
      <c r="E283" s="494">
        <f t="shared" ca="1" si="29"/>
        <v>726767.37271223601</v>
      </c>
      <c r="F283" s="494">
        <f t="shared" ca="1" si="30"/>
        <v>128687399.35702646</v>
      </c>
      <c r="G283" s="495">
        <v>52271</v>
      </c>
      <c r="H283" s="494">
        <f t="shared" ca="1" si="31"/>
        <v>3504.9670155970898</v>
      </c>
      <c r="I283" s="496">
        <f t="shared" ca="1" si="32"/>
        <v>65526.706420824361</v>
      </c>
      <c r="J283" s="508">
        <f t="shared" ca="1" si="34"/>
        <v>1496792.4492680754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1427760.775831654</v>
      </c>
      <c r="D284" s="494">
        <f t="shared" ca="1" si="28"/>
        <v>697056.74651722668</v>
      </c>
      <c r="E284" s="494">
        <f t="shared" ca="1" si="29"/>
        <v>730704.02931442729</v>
      </c>
      <c r="F284" s="494">
        <f t="shared" ca="1" si="30"/>
        <v>127956695.32771203</v>
      </c>
      <c r="G284" s="495">
        <v>52299</v>
      </c>
      <c r="H284" s="494">
        <f t="shared" ca="1" si="31"/>
        <v>3485.2837325861333</v>
      </c>
      <c r="I284" s="496">
        <f t="shared" ca="1" si="32"/>
        <v>58853.03730594676</v>
      </c>
      <c r="J284" s="508">
        <f t="shared" ca="1" si="34"/>
        <v>1490099.0968701867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1427760.775831654</v>
      </c>
      <c r="D285" s="494">
        <f t="shared" ca="1" si="28"/>
        <v>693098.76635844016</v>
      </c>
      <c r="E285" s="494">
        <f t="shared" ca="1" si="29"/>
        <v>734662.00947321381</v>
      </c>
      <c r="F285" s="494">
        <f t="shared" ca="1" si="30"/>
        <v>127222033.31823881</v>
      </c>
      <c r="G285" s="495">
        <v>52330</v>
      </c>
      <c r="H285" s="494">
        <f t="shared" ca="1" si="31"/>
        <v>3465.4938317922006</v>
      </c>
      <c r="I285" s="496">
        <f t="shared" ca="1" si="32"/>
        <v>64788.740067598192</v>
      </c>
      <c r="J285" s="508">
        <f t="shared" ca="1" si="34"/>
        <v>1496015.0097310443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1427760.775831654</v>
      </c>
      <c r="D286" s="494">
        <f t="shared" ca="1" si="28"/>
        <v>689119.34714046028</v>
      </c>
      <c r="E286" s="494">
        <f t="shared" ca="1" si="29"/>
        <v>738641.42869119369</v>
      </c>
      <c r="F286" s="494">
        <f t="shared" ca="1" si="30"/>
        <v>126483391.88954762</v>
      </c>
      <c r="G286" s="495">
        <v>52360</v>
      </c>
      <c r="H286" s="494">
        <f t="shared" ca="1" si="31"/>
        <v>3445.5967357023014</v>
      </c>
      <c r="I286" s="496">
        <f t="shared" ca="1" si="32"/>
        <v>62338.796325937015</v>
      </c>
      <c r="J286" s="508">
        <f t="shared" ca="1" si="34"/>
        <v>1493545.1688932932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1427760.775831654</v>
      </c>
      <c r="D287" s="494">
        <f t="shared" ca="1" si="28"/>
        <v>685118.37273504958</v>
      </c>
      <c r="E287" s="494">
        <f t="shared" ca="1" si="29"/>
        <v>742642.40309660439</v>
      </c>
      <c r="F287" s="494">
        <f t="shared" ca="1" si="30"/>
        <v>125740749.48645101</v>
      </c>
      <c r="G287" s="495">
        <v>52391</v>
      </c>
      <c r="H287" s="494">
        <f t="shared" ca="1" si="31"/>
        <v>3425.5918636752481</v>
      </c>
      <c r="I287" s="496">
        <f t="shared" ca="1" si="32"/>
        <v>64042.757426740944</v>
      </c>
      <c r="J287" s="508">
        <f t="shared" ca="1" si="34"/>
        <v>1495229.1251220701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1427760.775831654</v>
      </c>
      <c r="D288" s="494">
        <f t="shared" ca="1" si="28"/>
        <v>681095.726384943</v>
      </c>
      <c r="E288" s="494">
        <f t="shared" ca="1" si="29"/>
        <v>746665.04944671097</v>
      </c>
      <c r="F288" s="494">
        <f t="shared" ca="1" si="30"/>
        <v>124994084.4370043</v>
      </c>
      <c r="G288" s="495">
        <v>52421</v>
      </c>
      <c r="H288" s="494">
        <f t="shared" ca="1" si="31"/>
        <v>3405.478631924715</v>
      </c>
      <c r="I288" s="496">
        <f t="shared" ca="1" si="32"/>
        <v>61612.967248360997</v>
      </c>
      <c r="J288" s="508">
        <f t="shared" ca="1" si="34"/>
        <v>1492779.2217119397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1427760.775831654</v>
      </c>
      <c r="D289" s="494">
        <f t="shared" ca="1" si="28"/>
        <v>677051.29070043995</v>
      </c>
      <c r="E289" s="494">
        <f t="shared" ca="1" si="29"/>
        <v>750709.48513121402</v>
      </c>
      <c r="F289" s="494">
        <f t="shared" ca="1" si="30"/>
        <v>124243374.95187308</v>
      </c>
      <c r="G289" s="495">
        <v>52452</v>
      </c>
      <c r="H289" s="494">
        <f t="shared" ca="1" si="31"/>
        <v>3385.2564535021997</v>
      </c>
      <c r="I289" s="496">
        <f t="shared" ca="1" si="32"/>
        <v>63288.671419936509</v>
      </c>
      <c r="J289" s="508">
        <f t="shared" ca="1" si="34"/>
        <v>1494434.7037050927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1427760.775831654</v>
      </c>
      <c r="D290" s="494">
        <f t="shared" ca="1" si="28"/>
        <v>672984.94765597919</v>
      </c>
      <c r="E290" s="494">
        <f t="shared" ca="1" si="29"/>
        <v>754775.82817567477</v>
      </c>
      <c r="F290" s="494">
        <f t="shared" ca="1" si="30"/>
        <v>123488599.1236974</v>
      </c>
      <c r="G290" s="495">
        <v>52483</v>
      </c>
      <c r="H290" s="494">
        <f t="shared" ca="1" si="31"/>
        <v>3364.9247382798958</v>
      </c>
      <c r="I290" s="496">
        <f t="shared" ca="1" si="32"/>
        <v>62908.562183965063</v>
      </c>
      <c r="J290" s="508">
        <f t="shared" ca="1" si="34"/>
        <v>1494034.262753899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1427760.775831654</v>
      </c>
      <c r="D291" s="494">
        <f t="shared" ca="1" si="28"/>
        <v>668896.57858669432</v>
      </c>
      <c r="E291" s="494">
        <f t="shared" ca="1" si="29"/>
        <v>758864.19724495965</v>
      </c>
      <c r="F291" s="494">
        <f t="shared" ca="1" si="30"/>
        <v>122729734.92645244</v>
      </c>
      <c r="G291" s="495">
        <v>52513</v>
      </c>
      <c r="H291" s="494">
        <f t="shared" ca="1" si="31"/>
        <v>3344.4828929334717</v>
      </c>
      <c r="I291" s="496">
        <f t="shared" ca="1" si="32"/>
        <v>60509.413570611723</v>
      </c>
      <c r="J291" s="508">
        <f t="shared" ca="1" si="34"/>
        <v>1491614.6722951992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1427760.775831654</v>
      </c>
      <c r="D292" s="494">
        <f t="shared" ca="1" si="28"/>
        <v>664786.06418495078</v>
      </c>
      <c r="E292" s="494">
        <f t="shared" ca="1" si="29"/>
        <v>762974.71164670319</v>
      </c>
      <c r="F292" s="494">
        <f t="shared" ca="1" si="30"/>
        <v>121966760.21480574</v>
      </c>
      <c r="G292" s="495">
        <v>52544</v>
      </c>
      <c r="H292" s="494">
        <f t="shared" ca="1" si="31"/>
        <v>3323.9303209247537</v>
      </c>
      <c r="I292" s="496">
        <f t="shared" ca="1" si="32"/>
        <v>62142.155784427079</v>
      </c>
      <c r="J292" s="508">
        <f t="shared" ca="1" si="34"/>
        <v>1493226.861937006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1427760.775831654</v>
      </c>
      <c r="D293" s="494">
        <f t="shared" ca="1" si="28"/>
        <v>660653.28449686442</v>
      </c>
      <c r="E293" s="494">
        <f t="shared" ca="1" si="29"/>
        <v>767107.49133478955</v>
      </c>
      <c r="F293" s="494">
        <f t="shared" ca="1" si="30"/>
        <v>121199652.72347094</v>
      </c>
      <c r="G293" s="495">
        <v>52574</v>
      </c>
      <c r="H293" s="494">
        <f t="shared" ca="1" si="31"/>
        <v>3303.266422484322</v>
      </c>
      <c r="I293" s="496">
        <f t="shared" ca="1" si="32"/>
        <v>59763.712505254807</v>
      </c>
      <c r="J293" s="508">
        <f t="shared" ca="1" si="34"/>
        <v>1490827.7547593932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1427760.775831654</v>
      </c>
      <c r="D294" s="494">
        <f t="shared" ca="1" si="28"/>
        <v>656498.11891880096</v>
      </c>
      <c r="E294" s="494">
        <f t="shared" ca="1" si="29"/>
        <v>771262.65691285301</v>
      </c>
      <c r="F294" s="494">
        <f t="shared" ca="1" si="30"/>
        <v>120428390.06655809</v>
      </c>
      <c r="G294" s="495">
        <v>52605</v>
      </c>
      <c r="H294" s="494">
        <f t="shared" ca="1" si="31"/>
        <v>3282.490594594005</v>
      </c>
      <c r="I294" s="496">
        <f t="shared" ca="1" si="32"/>
        <v>61367.424162317453</v>
      </c>
      <c r="J294" s="508">
        <f t="shared" ca="1" si="34"/>
        <v>1492410.6905885655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1427760.775831654</v>
      </c>
      <c r="D295" s="494">
        <f t="shared" ca="1" si="28"/>
        <v>652320.4461938563</v>
      </c>
      <c r="E295" s="494">
        <f t="shared" ca="1" si="29"/>
        <v>775440.32963779767</v>
      </c>
      <c r="F295" s="494">
        <f t="shared" ca="1" si="30"/>
        <v>119652949.7369203</v>
      </c>
      <c r="G295" s="495">
        <v>52636</v>
      </c>
      <c r="H295" s="494">
        <f t="shared" ca="1" si="31"/>
        <v>3261.6022309692817</v>
      </c>
      <c r="I295" s="496">
        <f t="shared" ca="1" si="32"/>
        <v>60976.908170367242</v>
      </c>
      <c r="J295" s="508">
        <f t="shared" ca="1" si="34"/>
        <v>1491999.2862329907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1427760.775831654</v>
      </c>
      <c r="D296" s="494">
        <f t="shared" ca="1" si="28"/>
        <v>648120.14440831833</v>
      </c>
      <c r="E296" s="494">
        <f t="shared" ca="1" si="29"/>
        <v>779640.63142333564</v>
      </c>
      <c r="F296" s="494">
        <f t="shared" ca="1" si="30"/>
        <v>118873309.10549696</v>
      </c>
      <c r="G296" s="495">
        <v>52665</v>
      </c>
      <c r="H296" s="494">
        <f t="shared" ca="1" si="31"/>
        <v>3240.6007220415918</v>
      </c>
      <c r="I296" s="496">
        <f t="shared" ca="1" si="32"/>
        <v>56675.613858721241</v>
      </c>
      <c r="J296" s="508">
        <f t="shared" ca="1" si="34"/>
        <v>1487676.9904124169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1427760.775831654</v>
      </c>
      <c r="D297" s="494">
        <f t="shared" ca="1" si="28"/>
        <v>643897.09098810854</v>
      </c>
      <c r="E297" s="494">
        <f t="shared" ca="1" si="29"/>
        <v>783863.68484354543</v>
      </c>
      <c r="F297" s="494">
        <f t="shared" ca="1" si="30"/>
        <v>118089445.42065342</v>
      </c>
      <c r="G297" s="495">
        <v>52696</v>
      </c>
      <c r="H297" s="494">
        <f t="shared" ca="1" si="31"/>
        <v>3219.4854549405427</v>
      </c>
      <c r="I297" s="496">
        <f t="shared" ca="1" si="32"/>
        <v>60189.51884374996</v>
      </c>
      <c r="J297" s="508">
        <f t="shared" ca="1" si="34"/>
        <v>1491169.7801303444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1427760.775831654</v>
      </c>
      <c r="D298" s="494">
        <f t="shared" ca="1" si="28"/>
        <v>639651.162695206</v>
      </c>
      <c r="E298" s="494">
        <f t="shared" ca="1" si="29"/>
        <v>788109.61313644797</v>
      </c>
      <c r="F298" s="494">
        <f t="shared" ca="1" si="30"/>
        <v>117301335.80751696</v>
      </c>
      <c r="G298" s="495">
        <v>52726</v>
      </c>
      <c r="H298" s="494">
        <f t="shared" ca="1" si="31"/>
        <v>3198.2558134760302</v>
      </c>
      <c r="I298" s="496">
        <f t="shared" ca="1" si="32"/>
        <v>57863.828256120163</v>
      </c>
      <c r="J298" s="508">
        <f t="shared" ca="1" si="34"/>
        <v>1488822.8599012501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1427760.775831654</v>
      </c>
      <c r="D299" s="494">
        <f t="shared" ca="1" si="28"/>
        <v>635382.23562405026</v>
      </c>
      <c r="E299" s="494">
        <f t="shared" ca="1" si="29"/>
        <v>792378.54020760371</v>
      </c>
      <c r="F299" s="494">
        <f t="shared" ca="1" si="30"/>
        <v>116508957.26730935</v>
      </c>
      <c r="G299" s="495">
        <v>52757</v>
      </c>
      <c r="H299" s="494">
        <f t="shared" ca="1" si="31"/>
        <v>3176.9111781202514</v>
      </c>
      <c r="I299" s="496">
        <f t="shared" ca="1" si="32"/>
        <v>59393.576363872744</v>
      </c>
      <c r="J299" s="508">
        <f t="shared" ca="1" si="34"/>
        <v>1490331.2633736469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1427760.775831654</v>
      </c>
      <c r="D300" s="494">
        <f t="shared" ca="1" si="28"/>
        <v>631090.18519792566</v>
      </c>
      <c r="E300" s="494">
        <f t="shared" ca="1" si="29"/>
        <v>796670.59063372831</v>
      </c>
      <c r="F300" s="494">
        <f t="shared" ca="1" si="30"/>
        <v>115712286.67667562</v>
      </c>
      <c r="G300" s="495">
        <v>52787</v>
      </c>
      <c r="H300" s="494">
        <f t="shared" ca="1" si="31"/>
        <v>3155.4509259896281</v>
      </c>
      <c r="I300" s="496">
        <f t="shared" ca="1" si="32"/>
        <v>57089.389060981579</v>
      </c>
      <c r="J300" s="508">
        <f t="shared" ca="1" si="34"/>
        <v>1488005.6158186251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1427760.775831654</v>
      </c>
      <c r="D301" s="494">
        <f t="shared" ca="1" si="28"/>
        <v>626774.88616532623</v>
      </c>
      <c r="E301" s="494">
        <f t="shared" ca="1" si="29"/>
        <v>800985.88966632774</v>
      </c>
      <c r="F301" s="494">
        <f t="shared" ca="1" si="30"/>
        <v>114911300.78700928</v>
      </c>
      <c r="G301" s="495">
        <v>52818</v>
      </c>
      <c r="H301" s="494">
        <f t="shared" ca="1" si="31"/>
        <v>3133.8744308266309</v>
      </c>
      <c r="I301" s="496">
        <f t="shared" ca="1" si="32"/>
        <v>58588.987820623413</v>
      </c>
      <c r="J301" s="508">
        <f t="shared" ca="1" si="34"/>
        <v>1489483.638083104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1427760.775831654</v>
      </c>
      <c r="D302" s="494">
        <f t="shared" ca="1" si="28"/>
        <v>622436.21259630029</v>
      </c>
      <c r="E302" s="494">
        <f t="shared" ca="1" si="29"/>
        <v>805324.56323535368</v>
      </c>
      <c r="F302" s="494">
        <f t="shared" ca="1" si="30"/>
        <v>114105976.22377393</v>
      </c>
      <c r="G302" s="495">
        <v>52849</v>
      </c>
      <c r="H302" s="494">
        <f t="shared" ca="1" si="31"/>
        <v>3112.1810629815013</v>
      </c>
      <c r="I302" s="496">
        <f t="shared" ca="1" si="32"/>
        <v>58183.421965155692</v>
      </c>
      <c r="J302" s="508">
        <f t="shared" ca="1" si="34"/>
        <v>1489056.3788597912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1427760.775831654</v>
      </c>
      <c r="D303" s="494">
        <f t="shared" ca="1" si="28"/>
        <v>618074.0378787755</v>
      </c>
      <c r="E303" s="494">
        <f t="shared" ca="1" si="29"/>
        <v>809686.73795287847</v>
      </c>
      <c r="F303" s="494">
        <f t="shared" ca="1" si="30"/>
        <v>113296289.48582105</v>
      </c>
      <c r="G303" s="495">
        <v>52879</v>
      </c>
      <c r="H303" s="494">
        <f t="shared" ca="1" si="31"/>
        <v>3090.3701893938774</v>
      </c>
      <c r="I303" s="496">
        <f t="shared" ca="1" si="32"/>
        <v>55911.928349649221</v>
      </c>
      <c r="J303" s="508">
        <f t="shared" ca="1" si="34"/>
        <v>1486763.0743706971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1427760.775831654</v>
      </c>
      <c r="D304" s="494">
        <f t="shared" ref="D304:D367" ca="1" si="36">+F303*(($H$6/100)/$H$9)</f>
        <v>613688.23471486405</v>
      </c>
      <c r="E304" s="494">
        <f t="shared" ref="E304:E367" ca="1" si="37">+C304-D304</f>
        <v>814072.54111678991</v>
      </c>
      <c r="F304" s="494">
        <f t="shared" ref="F304:F367" ca="1" si="38">IF(F303&lt;1,0,+F303-E304)</f>
        <v>112482216.94470426</v>
      </c>
      <c r="G304" s="495">
        <v>52910</v>
      </c>
      <c r="H304" s="494">
        <f t="shared" ref="H304:H367" ca="1" si="39">+D304*$H$7/100</f>
        <v>3068.4411735743201</v>
      </c>
      <c r="I304" s="496">
        <f t="shared" ref="I304:I367" ca="1" si="40">+F303*$R$41*O304</f>
        <v>57365.687909654058</v>
      </c>
      <c r="J304" s="508">
        <f t="shared" ca="1" si="34"/>
        <v>1488194.9049148825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1427760.775831654</v>
      </c>
      <c r="D305" s="494">
        <f t="shared" ca="1" si="36"/>
        <v>609278.67511714809</v>
      </c>
      <c r="E305" s="494">
        <f t="shared" ca="1" si="37"/>
        <v>818482.10071450588</v>
      </c>
      <c r="F305" s="494">
        <f t="shared" ca="1" si="38"/>
        <v>111663734.84398976</v>
      </c>
      <c r="G305" s="495">
        <v>52940</v>
      </c>
      <c r="H305" s="494">
        <f t="shared" ca="1" si="39"/>
        <v>3046.3933755857406</v>
      </c>
      <c r="I305" s="496">
        <f t="shared" ca="1" si="40"/>
        <v>55116.286302905086</v>
      </c>
      <c r="J305" s="508">
        <f t="shared" ref="J305:J368" ca="1" si="42">+C305+H305+I305</f>
        <v>1485923.4555101448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1427760.775831654</v>
      </c>
      <c r="D306" s="494">
        <f t="shared" ca="1" si="36"/>
        <v>604845.23040494451</v>
      </c>
      <c r="E306" s="494">
        <f t="shared" ca="1" si="37"/>
        <v>822915.54542670946</v>
      </c>
      <c r="F306" s="494">
        <f t="shared" ca="1" si="38"/>
        <v>110840819.29856305</v>
      </c>
      <c r="G306" s="495">
        <v>52971</v>
      </c>
      <c r="H306" s="494">
        <f t="shared" ca="1" si="39"/>
        <v>3024.2261520247225</v>
      </c>
      <c r="I306" s="496">
        <f t="shared" ca="1" si="40"/>
        <v>56539.07107600681</v>
      </c>
      <c r="J306" s="508">
        <f t="shared" ca="1" si="42"/>
        <v>1487324.0730596855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1427760.775831654</v>
      </c>
      <c r="D307" s="494">
        <f t="shared" ca="1" si="36"/>
        <v>600387.77120054991</v>
      </c>
      <c r="E307" s="494">
        <f t="shared" ca="1" si="37"/>
        <v>827373.00463110406</v>
      </c>
      <c r="F307" s="494">
        <f t="shared" ca="1" si="38"/>
        <v>110013446.29393195</v>
      </c>
      <c r="G307" s="495">
        <v>53002</v>
      </c>
      <c r="H307" s="494">
        <f t="shared" ca="1" si="39"/>
        <v>3001.9388560027496</v>
      </c>
      <c r="I307" s="496">
        <f t="shared" ca="1" si="40"/>
        <v>56122.401504839087</v>
      </c>
      <c r="J307" s="508">
        <f t="shared" ca="1" si="42"/>
        <v>1486885.1161924957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1427760.775831654</v>
      </c>
      <c r="D308" s="494">
        <f t="shared" ca="1" si="36"/>
        <v>595906.16742546472</v>
      </c>
      <c r="E308" s="494">
        <f t="shared" ca="1" si="37"/>
        <v>831854.60840618925</v>
      </c>
      <c r="F308" s="494">
        <f t="shared" ca="1" si="38"/>
        <v>109181591.68552576</v>
      </c>
      <c r="G308" s="495">
        <v>53030</v>
      </c>
      <c r="H308" s="494">
        <f t="shared" ca="1" si="39"/>
        <v>2979.5308371273236</v>
      </c>
      <c r="I308" s="496">
        <f t="shared" ca="1" si="40"/>
        <v>50312.816105091537</v>
      </c>
      <c r="J308" s="508">
        <f t="shared" ca="1" si="42"/>
        <v>1481053.1227738727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1427760.775831654</v>
      </c>
      <c r="D309" s="494">
        <f t="shared" ca="1" si="36"/>
        <v>591400.28829659789</v>
      </c>
      <c r="E309" s="494">
        <f t="shared" ca="1" si="37"/>
        <v>836360.48753505608</v>
      </c>
      <c r="F309" s="494">
        <f t="shared" ca="1" si="38"/>
        <v>108345231.1979907</v>
      </c>
      <c r="G309" s="495">
        <v>53061</v>
      </c>
      <c r="H309" s="494">
        <f t="shared" ca="1" si="39"/>
        <v>2957.0014414829893</v>
      </c>
      <c r="I309" s="496">
        <f t="shared" ca="1" si="40"/>
        <v>55282.279256771209</v>
      </c>
      <c r="J309" s="508">
        <f t="shared" ca="1" si="42"/>
        <v>1486000.0565299082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1427760.775831654</v>
      </c>
      <c r="D310" s="494">
        <f t="shared" ca="1" si="36"/>
        <v>586870.0023224497</v>
      </c>
      <c r="E310" s="494">
        <f t="shared" ca="1" si="37"/>
        <v>840890.77350920427</v>
      </c>
      <c r="F310" s="494">
        <f t="shared" ca="1" si="38"/>
        <v>107504340.4244815</v>
      </c>
      <c r="G310" s="495">
        <v>53091</v>
      </c>
      <c r="H310" s="494">
        <f t="shared" ca="1" si="39"/>
        <v>2934.3500116122486</v>
      </c>
      <c r="I310" s="496">
        <f t="shared" ca="1" si="40"/>
        <v>53089.163287015435</v>
      </c>
      <c r="J310" s="508">
        <f t="shared" ca="1" si="42"/>
        <v>1483784.2891302817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1427760.775831654</v>
      </c>
      <c r="D311" s="494">
        <f t="shared" ca="1" si="36"/>
        <v>582315.17729927483</v>
      </c>
      <c r="E311" s="494">
        <f t="shared" ca="1" si="37"/>
        <v>845445.59853237914</v>
      </c>
      <c r="F311" s="494">
        <f t="shared" ca="1" si="38"/>
        <v>106658894.82594912</v>
      </c>
      <c r="G311" s="495">
        <v>53122</v>
      </c>
      <c r="H311" s="494">
        <f t="shared" ca="1" si="39"/>
        <v>2911.5758864963741</v>
      </c>
      <c r="I311" s="496">
        <f t="shared" ca="1" si="40"/>
        <v>54433.031034929125</v>
      </c>
      <c r="J311" s="508">
        <f t="shared" ca="1" si="42"/>
        <v>1485105.3827530795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1427760.775831654</v>
      </c>
      <c r="D312" s="494">
        <f t="shared" ca="1" si="36"/>
        <v>577735.68030722439</v>
      </c>
      <c r="E312" s="494">
        <f t="shared" ca="1" si="37"/>
        <v>850025.09552442958</v>
      </c>
      <c r="F312" s="494">
        <f t="shared" ca="1" si="38"/>
        <v>105808869.73042469</v>
      </c>
      <c r="G312" s="495">
        <v>53152</v>
      </c>
      <c r="H312" s="494">
        <f t="shared" ca="1" si="39"/>
        <v>2888.6784015361218</v>
      </c>
      <c r="I312" s="496">
        <f t="shared" ca="1" si="40"/>
        <v>52262.858464715056</v>
      </c>
      <c r="J312" s="508">
        <f t="shared" ca="1" si="42"/>
        <v>1482912.3126979051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1427760.775831654</v>
      </c>
      <c r="D313" s="494">
        <f t="shared" ca="1" si="36"/>
        <v>573131.37770646706</v>
      </c>
      <c r="E313" s="494">
        <f t="shared" ca="1" si="37"/>
        <v>854629.39812518691</v>
      </c>
      <c r="F313" s="494">
        <f t="shared" ca="1" si="38"/>
        <v>104954240.3322995</v>
      </c>
      <c r="G313" s="495">
        <v>53183</v>
      </c>
      <c r="H313" s="494">
        <f t="shared" ca="1" si="39"/>
        <v>2865.6568885323354</v>
      </c>
      <c r="I313" s="496">
        <f t="shared" ca="1" si="40"/>
        <v>53574.557706838357</v>
      </c>
      <c r="J313" s="508">
        <f t="shared" ca="1" si="42"/>
        <v>1484200.9904270247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1427760.775831654</v>
      </c>
      <c r="D314" s="494">
        <f t="shared" ca="1" si="36"/>
        <v>568502.13513328903</v>
      </c>
      <c r="E314" s="494">
        <f t="shared" ca="1" si="37"/>
        <v>859258.64069836494</v>
      </c>
      <c r="F314" s="494">
        <f t="shared" ca="1" si="38"/>
        <v>104094981.69160114</v>
      </c>
      <c r="G314" s="495">
        <v>53214</v>
      </c>
      <c r="H314" s="494">
        <f t="shared" ca="1" si="39"/>
        <v>2842.510675666445</v>
      </c>
      <c r="I314" s="496">
        <f t="shared" ca="1" si="40"/>
        <v>53141.830354920974</v>
      </c>
      <c r="J314" s="508">
        <f t="shared" ca="1" si="42"/>
        <v>1483745.1168622414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1427760.775831654</v>
      </c>
      <c r="D315" s="494">
        <f t="shared" ca="1" si="36"/>
        <v>563847.81749617285</v>
      </c>
      <c r="E315" s="494">
        <f t="shared" ca="1" si="37"/>
        <v>863912.95833548112</v>
      </c>
      <c r="F315" s="494">
        <f t="shared" ca="1" si="38"/>
        <v>103231068.73326567</v>
      </c>
      <c r="G315" s="495">
        <v>53244</v>
      </c>
      <c r="H315" s="494">
        <f t="shared" ca="1" si="39"/>
        <v>2819.2390874808643</v>
      </c>
      <c r="I315" s="496">
        <f t="shared" ca="1" si="40"/>
        <v>51006.54102888456</v>
      </c>
      <c r="J315" s="508">
        <f t="shared" ca="1" si="42"/>
        <v>1481586.5559480193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1427760.775831654</v>
      </c>
      <c r="D316" s="494">
        <f t="shared" ca="1" si="36"/>
        <v>559168.28897185577</v>
      </c>
      <c r="E316" s="494">
        <f t="shared" ca="1" si="37"/>
        <v>868592.4868597982</v>
      </c>
      <c r="F316" s="494">
        <f t="shared" ca="1" si="38"/>
        <v>102362476.24640587</v>
      </c>
      <c r="G316" s="495">
        <v>53275</v>
      </c>
      <c r="H316" s="494">
        <f t="shared" ca="1" si="39"/>
        <v>2795.8414448592789</v>
      </c>
      <c r="I316" s="496">
        <f t="shared" ca="1" si="40"/>
        <v>52269.331135276843</v>
      </c>
      <c r="J316" s="508">
        <f t="shared" ca="1" si="42"/>
        <v>1482825.9484117902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1427760.775831654</v>
      </c>
      <c r="D317" s="494">
        <f t="shared" ca="1" si="36"/>
        <v>554463.41300136514</v>
      </c>
      <c r="E317" s="494">
        <f t="shared" ca="1" si="37"/>
        <v>873297.36283028882</v>
      </c>
      <c r="F317" s="494">
        <f t="shared" ca="1" si="38"/>
        <v>101489178.88357557</v>
      </c>
      <c r="G317" s="495">
        <v>53305</v>
      </c>
      <c r="H317" s="494">
        <f t="shared" ca="1" si="39"/>
        <v>2772.3170650068259</v>
      </c>
      <c r="I317" s="496">
        <f t="shared" ca="1" si="40"/>
        <v>50157.613360738869</v>
      </c>
      <c r="J317" s="508">
        <f t="shared" ca="1" si="42"/>
        <v>1480690.7062573996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1427760.775831654</v>
      </c>
      <c r="D318" s="494">
        <f t="shared" ca="1" si="36"/>
        <v>549733.05228603433</v>
      </c>
      <c r="E318" s="494">
        <f t="shared" ca="1" si="37"/>
        <v>878027.72354561964</v>
      </c>
      <c r="F318" s="494">
        <f t="shared" ca="1" si="38"/>
        <v>100611151.16002995</v>
      </c>
      <c r="G318" s="495">
        <v>53336</v>
      </c>
      <c r="H318" s="494">
        <f t="shared" ca="1" si="39"/>
        <v>2748.6652614301715</v>
      </c>
      <c r="I318" s="496">
        <f t="shared" ca="1" si="40"/>
        <v>51387.354241383764</v>
      </c>
      <c r="J318" s="508">
        <f t="shared" ca="1" si="42"/>
        <v>1481896.7953344679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1427760.775831654</v>
      </c>
      <c r="D319" s="494">
        <f t="shared" ca="1" si="36"/>
        <v>544977.06878349558</v>
      </c>
      <c r="E319" s="494">
        <f t="shared" ca="1" si="37"/>
        <v>882783.70704815839</v>
      </c>
      <c r="F319" s="494">
        <f t="shared" ca="1" si="38"/>
        <v>99728367.452981785</v>
      </c>
      <c r="G319" s="495">
        <v>53367</v>
      </c>
      <c r="H319" s="494">
        <f t="shared" ca="1" si="39"/>
        <v>2724.8853439174777</v>
      </c>
      <c r="I319" s="496">
        <f t="shared" ca="1" si="40"/>
        <v>50942.779537361828</v>
      </c>
      <c r="J319" s="508">
        <f t="shared" ca="1" si="42"/>
        <v>1481428.4407129332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1427760.775831654</v>
      </c>
      <c r="D320" s="494">
        <f t="shared" ca="1" si="36"/>
        <v>540195.32370365132</v>
      </c>
      <c r="E320" s="494">
        <f t="shared" ca="1" si="37"/>
        <v>887565.45212800265</v>
      </c>
      <c r="F320" s="494">
        <f t="shared" ca="1" si="38"/>
        <v>98840802.000853777</v>
      </c>
      <c r="G320" s="495">
        <v>53395</v>
      </c>
      <c r="H320" s="494">
        <f t="shared" ca="1" si="39"/>
        <v>2700.9766185182566</v>
      </c>
      <c r="I320" s="496">
        <f t="shared" ca="1" si="40"/>
        <v>45609.106715163667</v>
      </c>
      <c r="J320" s="508">
        <f t="shared" ca="1" si="42"/>
        <v>1476070.859165336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1427760.775831654</v>
      </c>
      <c r="D321" s="494">
        <f t="shared" ca="1" si="36"/>
        <v>535387.67750462459</v>
      </c>
      <c r="E321" s="494">
        <f t="shared" ca="1" si="37"/>
        <v>892373.09832702938</v>
      </c>
      <c r="F321" s="494">
        <f t="shared" ca="1" si="38"/>
        <v>97948428.902526751</v>
      </c>
      <c r="G321" s="495">
        <v>53426</v>
      </c>
      <c r="H321" s="494">
        <f t="shared" ca="1" si="39"/>
        <v>2676.9383875231229</v>
      </c>
      <c r="I321" s="496">
        <f t="shared" ca="1" si="40"/>
        <v>50046.392746432291</v>
      </c>
      <c r="J321" s="508">
        <f t="shared" ca="1" si="42"/>
        <v>1480484.1069656094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1427760.775831654</v>
      </c>
      <c r="D322" s="494">
        <f t="shared" ca="1" si="36"/>
        <v>530553.98988868657</v>
      </c>
      <c r="E322" s="494">
        <f t="shared" ca="1" si="37"/>
        <v>897206.7859429674</v>
      </c>
      <c r="F322" s="494">
        <f t="shared" ca="1" si="38"/>
        <v>97051222.116583779</v>
      </c>
      <c r="G322" s="495">
        <v>53456</v>
      </c>
      <c r="H322" s="494">
        <f t="shared" ca="1" si="39"/>
        <v>2652.7699494434328</v>
      </c>
      <c r="I322" s="496">
        <f t="shared" ca="1" si="40"/>
        <v>47994.730162238106</v>
      </c>
      <c r="J322" s="508">
        <f t="shared" ca="1" si="42"/>
        <v>1478408.2759433354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1427760.775831654</v>
      </c>
      <c r="D323" s="494">
        <f t="shared" ca="1" si="36"/>
        <v>525694.11979816214</v>
      </c>
      <c r="E323" s="494">
        <f t="shared" ca="1" si="37"/>
        <v>902066.65603349183</v>
      </c>
      <c r="F323" s="494">
        <f t="shared" ca="1" si="38"/>
        <v>96149155.460550293</v>
      </c>
      <c r="G323" s="495">
        <v>53487</v>
      </c>
      <c r="H323" s="494">
        <f t="shared" ca="1" si="39"/>
        <v>2628.4705989908107</v>
      </c>
      <c r="I323" s="496">
        <f t="shared" ca="1" si="40"/>
        <v>49140.268798363577</v>
      </c>
      <c r="J323" s="508">
        <f t="shared" ca="1" si="42"/>
        <v>1479529.5152290084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1427760.775831654</v>
      </c>
      <c r="D324" s="494">
        <f t="shared" ca="1" si="36"/>
        <v>520807.92541131412</v>
      </c>
      <c r="E324" s="494">
        <f t="shared" ca="1" si="37"/>
        <v>906952.85042033985</v>
      </c>
      <c r="F324" s="494">
        <f t="shared" ca="1" si="38"/>
        <v>95242202.610129952</v>
      </c>
      <c r="G324" s="495">
        <v>53517</v>
      </c>
      <c r="H324" s="494">
        <f t="shared" ca="1" si="39"/>
        <v>2604.0396270565707</v>
      </c>
      <c r="I324" s="496">
        <f t="shared" ca="1" si="40"/>
        <v>47113.086175669639</v>
      </c>
      <c r="J324" s="508">
        <f t="shared" ca="1" si="42"/>
        <v>1477477.9016343802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1427760.775831654</v>
      </c>
      <c r="D325" s="494">
        <f t="shared" ca="1" si="36"/>
        <v>515895.26413820393</v>
      </c>
      <c r="E325" s="494">
        <f t="shared" ca="1" si="37"/>
        <v>911865.51169345004</v>
      </c>
      <c r="F325" s="494">
        <f t="shared" ca="1" si="38"/>
        <v>94330337.098436505</v>
      </c>
      <c r="G325" s="495">
        <v>53548</v>
      </c>
      <c r="H325" s="494">
        <f t="shared" ca="1" si="39"/>
        <v>2579.4763206910197</v>
      </c>
      <c r="I325" s="496">
        <f t="shared" ca="1" si="40"/>
        <v>48224.301921595797</v>
      </c>
      <c r="J325" s="508">
        <f t="shared" ca="1" si="42"/>
        <v>1478564.5540739407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1427760.775831654</v>
      </c>
      <c r="D326" s="494">
        <f t="shared" ca="1" si="36"/>
        <v>510955.99261653109</v>
      </c>
      <c r="E326" s="494">
        <f t="shared" ca="1" si="37"/>
        <v>916804.78321512288</v>
      </c>
      <c r="F326" s="494">
        <f t="shared" ca="1" si="38"/>
        <v>93413532.315221384</v>
      </c>
      <c r="G326" s="495">
        <v>53579</v>
      </c>
      <c r="H326" s="494">
        <f t="shared" ca="1" si="39"/>
        <v>2554.7799630826553</v>
      </c>
      <c r="I326" s="496">
        <f t="shared" ca="1" si="40"/>
        <v>47762.594017508345</v>
      </c>
      <c r="J326" s="508">
        <f t="shared" ca="1" si="42"/>
        <v>1478078.149812245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1427760.775831654</v>
      </c>
      <c r="D327" s="494">
        <f t="shared" ca="1" si="36"/>
        <v>505989.96670744917</v>
      </c>
      <c r="E327" s="494">
        <f t="shared" ca="1" si="37"/>
        <v>921770.8091242048</v>
      </c>
      <c r="F327" s="494">
        <f t="shared" ca="1" si="38"/>
        <v>92491761.506097183</v>
      </c>
      <c r="G327" s="495">
        <v>53609</v>
      </c>
      <c r="H327" s="494">
        <f t="shared" ca="1" si="39"/>
        <v>2529.9498335372459</v>
      </c>
      <c r="I327" s="496">
        <f t="shared" ca="1" si="40"/>
        <v>45772.630834458476</v>
      </c>
      <c r="J327" s="508">
        <f t="shared" ca="1" si="42"/>
        <v>1476063.3564996496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1427760.775831654</v>
      </c>
      <c r="D328" s="494">
        <f t="shared" ca="1" si="36"/>
        <v>500997.04149135976</v>
      </c>
      <c r="E328" s="494">
        <f t="shared" ca="1" si="37"/>
        <v>926763.73434029426</v>
      </c>
      <c r="F328" s="494">
        <f t="shared" ca="1" si="38"/>
        <v>91564997.771756887</v>
      </c>
      <c r="G328" s="495">
        <v>53640</v>
      </c>
      <c r="H328" s="494">
        <f t="shared" ca="1" si="39"/>
        <v>2504.9852074567989</v>
      </c>
      <c r="I328" s="496">
        <f t="shared" ca="1" si="40"/>
        <v>46831.661909253868</v>
      </c>
      <c r="J328" s="508">
        <f t="shared" ca="1" si="42"/>
        <v>1477097.4229483646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1427760.775831654</v>
      </c>
      <c r="D329" s="494">
        <f t="shared" ca="1" si="36"/>
        <v>495977.07126368314</v>
      </c>
      <c r="E329" s="494">
        <f t="shared" ca="1" si="37"/>
        <v>931783.70456797082</v>
      </c>
      <c r="F329" s="494">
        <f t="shared" ca="1" si="38"/>
        <v>90633214.067188919</v>
      </c>
      <c r="G329" s="495">
        <v>53670</v>
      </c>
      <c r="H329" s="494">
        <f t="shared" ca="1" si="39"/>
        <v>2479.8853563184157</v>
      </c>
      <c r="I329" s="496">
        <f t="shared" ca="1" si="40"/>
        <v>44866.848908160871</v>
      </c>
      <c r="J329" s="508">
        <f t="shared" ca="1" si="42"/>
        <v>1475107.5100961332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1427760.775831654</v>
      </c>
      <c r="D330" s="494">
        <f t="shared" ca="1" si="36"/>
        <v>490929.90953060664</v>
      </c>
      <c r="E330" s="494">
        <f t="shared" ca="1" si="37"/>
        <v>936830.86630104738</v>
      </c>
      <c r="F330" s="494">
        <f t="shared" ca="1" si="38"/>
        <v>89696383.200887874</v>
      </c>
      <c r="G330" s="495">
        <v>53701</v>
      </c>
      <c r="H330" s="494">
        <f t="shared" ca="1" si="39"/>
        <v>2454.6495476530331</v>
      </c>
      <c r="I330" s="496">
        <f t="shared" ca="1" si="40"/>
        <v>45890.61738935332</v>
      </c>
      <c r="J330" s="508">
        <f t="shared" ca="1" si="42"/>
        <v>1476106.0427686602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1427760.775831654</v>
      </c>
      <c r="D331" s="494">
        <f t="shared" ca="1" si="36"/>
        <v>485855.40900480933</v>
      </c>
      <c r="E331" s="494">
        <f t="shared" ca="1" si="37"/>
        <v>941905.36682684463</v>
      </c>
      <c r="F331" s="494">
        <f t="shared" ca="1" si="38"/>
        <v>88754477.834061027</v>
      </c>
      <c r="G331" s="495">
        <v>53732</v>
      </c>
      <c r="H331" s="494">
        <f t="shared" ca="1" si="39"/>
        <v>2429.2770450240469</v>
      </c>
      <c r="I331" s="496">
        <f t="shared" ca="1" si="40"/>
        <v>45416.268694049555</v>
      </c>
      <c r="J331" s="508">
        <f t="shared" ca="1" si="42"/>
        <v>1475606.3215707275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1427760.775831654</v>
      </c>
      <c r="D332" s="494">
        <f t="shared" ca="1" si="36"/>
        <v>480753.42160116392</v>
      </c>
      <c r="E332" s="494">
        <f t="shared" ca="1" si="37"/>
        <v>947007.35423049005</v>
      </c>
      <c r="F332" s="494">
        <f t="shared" ca="1" si="38"/>
        <v>87807470.479830533</v>
      </c>
      <c r="G332" s="495">
        <v>53760</v>
      </c>
      <c r="H332" s="494">
        <f t="shared" ca="1" si="39"/>
        <v>2403.7671080058194</v>
      </c>
      <c r="I332" s="496">
        <f t="shared" ca="1" si="40"/>
        <v>40590.381196110575</v>
      </c>
      <c r="J332" s="508">
        <f t="shared" ca="1" si="42"/>
        <v>1470754.9241357702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1427760.775831654</v>
      </c>
      <c r="D333" s="494">
        <f t="shared" ca="1" si="36"/>
        <v>475623.79843241541</v>
      </c>
      <c r="E333" s="494">
        <f t="shared" ca="1" si="37"/>
        <v>952136.97739923862</v>
      </c>
      <c r="F333" s="494">
        <f t="shared" ca="1" si="38"/>
        <v>86855333.502431288</v>
      </c>
      <c r="G333" s="495">
        <v>53791</v>
      </c>
      <c r="H333" s="494">
        <f t="shared" ca="1" si="39"/>
        <v>2378.1189921620771</v>
      </c>
      <c r="I333" s="496">
        <f t="shared" ca="1" si="40"/>
        <v>44459.849219620854</v>
      </c>
      <c r="J333" s="508">
        <f t="shared" ca="1" si="42"/>
        <v>1474598.7440434371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1427760.775831654</v>
      </c>
      <c r="D334" s="494">
        <f t="shared" ca="1" si="36"/>
        <v>470466.38980483619</v>
      </c>
      <c r="E334" s="494">
        <f t="shared" ca="1" si="37"/>
        <v>957294.38602681784</v>
      </c>
      <c r="F334" s="494">
        <f t="shared" ca="1" si="38"/>
        <v>85898039.116404474</v>
      </c>
      <c r="G334" s="495">
        <v>53821</v>
      </c>
      <c r="H334" s="494">
        <f t="shared" ca="1" si="39"/>
        <v>2352.3319490241811</v>
      </c>
      <c r="I334" s="496">
        <f t="shared" ca="1" si="40"/>
        <v>42559.113416191329</v>
      </c>
      <c r="J334" s="508">
        <f t="shared" ca="1" si="42"/>
        <v>1472672.2211968696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1427760.775831654</v>
      </c>
      <c r="D335" s="494">
        <f t="shared" ca="1" si="36"/>
        <v>465281.04521385761</v>
      </c>
      <c r="E335" s="494">
        <f t="shared" ca="1" si="37"/>
        <v>962479.7306177963</v>
      </c>
      <c r="F335" s="494">
        <f t="shared" ca="1" si="38"/>
        <v>84935559.385786682</v>
      </c>
      <c r="G335" s="495">
        <v>53852</v>
      </c>
      <c r="H335" s="494">
        <f t="shared" ca="1" si="39"/>
        <v>2326.4052260692879</v>
      </c>
      <c r="I335" s="496">
        <f t="shared" ca="1" si="40"/>
        <v>43493.040472606132</v>
      </c>
      <c r="J335" s="508">
        <f t="shared" ca="1" si="42"/>
        <v>1473580.2215303294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1427760.775831654</v>
      </c>
      <c r="D336" s="494">
        <f t="shared" ca="1" si="36"/>
        <v>460067.61333967786</v>
      </c>
      <c r="E336" s="494">
        <f t="shared" ca="1" si="37"/>
        <v>967693.16249197605</v>
      </c>
      <c r="F336" s="494">
        <f t="shared" ca="1" si="38"/>
        <v>83967866.223294705</v>
      </c>
      <c r="G336" s="495">
        <v>53882</v>
      </c>
      <c r="H336" s="494">
        <f t="shared" ca="1" si="39"/>
        <v>2300.3380666983894</v>
      </c>
      <c r="I336" s="496">
        <f t="shared" ca="1" si="40"/>
        <v>41618.424099035466</v>
      </c>
      <c r="J336" s="508">
        <f t="shared" ca="1" si="42"/>
        <v>1471679.5379973878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1427760.775831654</v>
      </c>
      <c r="D337" s="494">
        <f t="shared" ca="1" si="36"/>
        <v>454825.94204284635</v>
      </c>
      <c r="E337" s="494">
        <f t="shared" ca="1" si="37"/>
        <v>972934.83378880762</v>
      </c>
      <c r="F337" s="494">
        <f t="shared" ca="1" si="38"/>
        <v>82994931.389505893</v>
      </c>
      <c r="G337" s="495">
        <v>53913</v>
      </c>
      <c r="H337" s="494">
        <f t="shared" ca="1" si="39"/>
        <v>2274.1297102142316</v>
      </c>
      <c r="I337" s="496">
        <f t="shared" ca="1" si="40"/>
        <v>42515.729597728219</v>
      </c>
      <c r="J337" s="508">
        <f t="shared" ca="1" si="42"/>
        <v>1472550.6351395964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1427760.775831654</v>
      </c>
      <c r="D338" s="494">
        <f t="shared" ca="1" si="36"/>
        <v>449555.8783598236</v>
      </c>
      <c r="E338" s="494">
        <f t="shared" ca="1" si="37"/>
        <v>978204.89747183037</v>
      </c>
      <c r="F338" s="494">
        <f t="shared" ca="1" si="38"/>
        <v>82016726.492034063</v>
      </c>
      <c r="G338" s="495">
        <v>53944</v>
      </c>
      <c r="H338" s="494">
        <f t="shared" ca="1" si="39"/>
        <v>2247.779391799118</v>
      </c>
      <c r="I338" s="496">
        <f t="shared" ca="1" si="40"/>
        <v>42023.100260219813</v>
      </c>
      <c r="J338" s="508">
        <f t="shared" ca="1" si="42"/>
        <v>1472031.6554836729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1427760.775831654</v>
      </c>
      <c r="D339" s="494">
        <f t="shared" ca="1" si="36"/>
        <v>444257.26849851786</v>
      </c>
      <c r="E339" s="494">
        <f t="shared" ca="1" si="37"/>
        <v>983503.50733313616</v>
      </c>
      <c r="F339" s="494">
        <f t="shared" ca="1" si="38"/>
        <v>81033222.984700933</v>
      </c>
      <c r="G339" s="495">
        <v>53974</v>
      </c>
      <c r="H339" s="494">
        <f t="shared" ca="1" si="39"/>
        <v>2221.2863424925895</v>
      </c>
      <c r="I339" s="496">
        <f t="shared" ca="1" si="40"/>
        <v>40188.195981096687</v>
      </c>
      <c r="J339" s="508">
        <f t="shared" ca="1" si="42"/>
        <v>1470170.2581552432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1427760.775831654</v>
      </c>
      <c r="D340" s="494">
        <f t="shared" ca="1" si="36"/>
        <v>438929.95783379674</v>
      </c>
      <c r="E340" s="494">
        <f t="shared" ca="1" si="37"/>
        <v>988830.81799785723</v>
      </c>
      <c r="F340" s="494">
        <f t="shared" ca="1" si="38"/>
        <v>80044392.166703075</v>
      </c>
      <c r="G340" s="495">
        <v>54005</v>
      </c>
      <c r="H340" s="494">
        <f t="shared" ca="1" si="39"/>
        <v>2194.6497891689837</v>
      </c>
      <c r="I340" s="496">
        <f t="shared" ca="1" si="40"/>
        <v>41029.821904586905</v>
      </c>
      <c r="J340" s="508">
        <f t="shared" ca="1" si="42"/>
        <v>1470985.2475254098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1427760.775831654</v>
      </c>
      <c r="D341" s="494">
        <f t="shared" ca="1" si="36"/>
        <v>433573.79090297502</v>
      </c>
      <c r="E341" s="494">
        <f t="shared" ca="1" si="37"/>
        <v>994186.98492867895</v>
      </c>
      <c r="F341" s="494">
        <f t="shared" ca="1" si="38"/>
        <v>79050205.181774393</v>
      </c>
      <c r="G341" s="495">
        <v>54035</v>
      </c>
      <c r="H341" s="494">
        <f t="shared" ca="1" si="39"/>
        <v>2167.868954514875</v>
      </c>
      <c r="I341" s="496">
        <f t="shared" ca="1" si="40"/>
        <v>39221.752161684504</v>
      </c>
      <c r="J341" s="508">
        <f t="shared" ca="1" si="42"/>
        <v>1469150.3969478533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1427760.775831654</v>
      </c>
      <c r="D342" s="494">
        <f t="shared" ca="1" si="36"/>
        <v>428188.611401278</v>
      </c>
      <c r="E342" s="494">
        <f t="shared" ca="1" si="37"/>
        <v>999572.16443037591</v>
      </c>
      <c r="F342" s="494">
        <f t="shared" ca="1" si="38"/>
        <v>78050633.017344013</v>
      </c>
      <c r="G342" s="495">
        <v>54066</v>
      </c>
      <c r="H342" s="494">
        <f t="shared" ca="1" si="39"/>
        <v>2140.9430570063901</v>
      </c>
      <c r="I342" s="496">
        <f t="shared" ca="1" si="40"/>
        <v>40025.753890371765</v>
      </c>
      <c r="J342" s="508">
        <f t="shared" ca="1" si="42"/>
        <v>1469927.4727790323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1427760.775831654</v>
      </c>
      <c r="D343" s="494">
        <f t="shared" ca="1" si="36"/>
        <v>422774.26217728009</v>
      </c>
      <c r="E343" s="494">
        <f t="shared" ca="1" si="37"/>
        <v>1004986.5136543738</v>
      </c>
      <c r="F343" s="494">
        <f t="shared" ca="1" si="38"/>
        <v>77045646.503689632</v>
      </c>
      <c r="G343" s="495">
        <v>54097</v>
      </c>
      <c r="H343" s="494">
        <f t="shared" ca="1" si="39"/>
        <v>2113.8713108864004</v>
      </c>
      <c r="I343" s="496">
        <f t="shared" ca="1" si="40"/>
        <v>39519.637184448511</v>
      </c>
      <c r="J343" s="508">
        <f t="shared" ca="1" si="42"/>
        <v>1469394.284326989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1427760.775831654</v>
      </c>
      <c r="D344" s="494">
        <f t="shared" ca="1" si="36"/>
        <v>417330.58522831887</v>
      </c>
      <c r="E344" s="494">
        <f t="shared" ca="1" si="37"/>
        <v>1010430.1906033352</v>
      </c>
      <c r="F344" s="494">
        <f t="shared" ca="1" si="38"/>
        <v>76035216.313086301</v>
      </c>
      <c r="G344" s="495">
        <v>54126</v>
      </c>
      <c r="H344" s="494">
        <f t="shared" ca="1" si="39"/>
        <v>2086.6529261415944</v>
      </c>
      <c r="I344" s="496">
        <f t="shared" ca="1" si="40"/>
        <v>36493.954560580984</v>
      </c>
      <c r="J344" s="508">
        <f t="shared" ca="1" si="42"/>
        <v>1466341.3833183765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1427760.775831654</v>
      </c>
      <c r="D345" s="494">
        <f t="shared" ca="1" si="36"/>
        <v>411857.42169588414</v>
      </c>
      <c r="E345" s="494">
        <f t="shared" ca="1" si="37"/>
        <v>1015903.3541357699</v>
      </c>
      <c r="F345" s="494">
        <f t="shared" ca="1" si="38"/>
        <v>75019312.958950534</v>
      </c>
      <c r="G345" s="495">
        <v>54157</v>
      </c>
      <c r="H345" s="494">
        <f t="shared" ca="1" si="39"/>
        <v>2059.2871084794206</v>
      </c>
      <c r="I345" s="496">
        <f t="shared" ca="1" si="40"/>
        <v>38499.16452652603</v>
      </c>
      <c r="J345" s="508">
        <f t="shared" ca="1" si="42"/>
        <v>1468319.2274666596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1427760.775831654</v>
      </c>
      <c r="D346" s="494">
        <f t="shared" ca="1" si="36"/>
        <v>406354.61186098208</v>
      </c>
      <c r="E346" s="494">
        <f t="shared" ca="1" si="37"/>
        <v>1021406.1639706718</v>
      </c>
      <c r="F346" s="494">
        <f t="shared" ca="1" si="38"/>
        <v>73997906.794979855</v>
      </c>
      <c r="G346" s="495">
        <v>54187</v>
      </c>
      <c r="H346" s="494">
        <f t="shared" ca="1" si="39"/>
        <v>2031.7730593049105</v>
      </c>
      <c r="I346" s="496">
        <f t="shared" ca="1" si="40"/>
        <v>36759.463349885758</v>
      </c>
      <c r="J346" s="508">
        <f t="shared" ca="1" si="42"/>
        <v>1466552.0122408445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1427760.775831654</v>
      </c>
      <c r="D347" s="494">
        <f t="shared" ca="1" si="36"/>
        <v>400821.99513947422</v>
      </c>
      <c r="E347" s="494">
        <f t="shared" ca="1" si="37"/>
        <v>1026938.7806921797</v>
      </c>
      <c r="F347" s="494">
        <f t="shared" ca="1" si="38"/>
        <v>72970968.01428768</v>
      </c>
      <c r="G347" s="495">
        <v>54218</v>
      </c>
      <c r="H347" s="494">
        <f t="shared" ca="1" si="39"/>
        <v>2004.1099756973711</v>
      </c>
      <c r="I347" s="496">
        <f t="shared" ca="1" si="40"/>
        <v>37467.606807191463</v>
      </c>
      <c r="J347" s="508">
        <f t="shared" ca="1" si="42"/>
        <v>1467232.4926145428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1427760.775831654</v>
      </c>
      <c r="D348" s="494">
        <f t="shared" ca="1" si="36"/>
        <v>395259.4100773916</v>
      </c>
      <c r="E348" s="494">
        <f t="shared" ca="1" si="37"/>
        <v>1032501.3657542623</v>
      </c>
      <c r="F348" s="494">
        <f t="shared" ca="1" si="38"/>
        <v>71938466.648533419</v>
      </c>
      <c r="G348" s="495">
        <v>54248</v>
      </c>
      <c r="H348" s="494">
        <f t="shared" ca="1" si="39"/>
        <v>1976.2970503869581</v>
      </c>
      <c r="I348" s="496">
        <f t="shared" ca="1" si="40"/>
        <v>35755.77432700096</v>
      </c>
      <c r="J348" s="508">
        <f t="shared" ca="1" si="42"/>
        <v>1465492.8472090419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1427760.775831654</v>
      </c>
      <c r="D349" s="494">
        <f t="shared" ca="1" si="36"/>
        <v>389666.69434622268</v>
      </c>
      <c r="E349" s="494">
        <f t="shared" ca="1" si="37"/>
        <v>1038094.0814854313</v>
      </c>
      <c r="F349" s="494">
        <f t="shared" ca="1" si="38"/>
        <v>70900372.567047983</v>
      </c>
      <c r="G349" s="495">
        <v>54279</v>
      </c>
      <c r="H349" s="494">
        <f t="shared" ca="1" si="39"/>
        <v>1948.3334717311134</v>
      </c>
      <c r="I349" s="496">
        <f t="shared" ca="1" si="40"/>
        <v>36424.84361304075</v>
      </c>
      <c r="J349" s="508">
        <f t="shared" ca="1" si="42"/>
        <v>1466133.9529164257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1427760.775831654</v>
      </c>
      <c r="D350" s="494">
        <f t="shared" ca="1" si="36"/>
        <v>384043.68473817658</v>
      </c>
      <c r="E350" s="494">
        <f t="shared" ca="1" si="37"/>
        <v>1043717.0910934773</v>
      </c>
      <c r="F350" s="494">
        <f t="shared" ca="1" si="38"/>
        <v>69856655.475954503</v>
      </c>
      <c r="G350" s="495">
        <v>54310</v>
      </c>
      <c r="H350" s="494">
        <f t="shared" ca="1" si="39"/>
        <v>1920.2184236908829</v>
      </c>
      <c r="I350" s="496">
        <f t="shared" ca="1" si="40"/>
        <v>35899.221976448629</v>
      </c>
      <c r="J350" s="508">
        <f t="shared" ca="1" si="42"/>
        <v>1465580.2162317934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1427760.775831654</v>
      </c>
      <c r="D351" s="494">
        <f t="shared" ca="1" si="36"/>
        <v>378390.21716142021</v>
      </c>
      <c r="E351" s="494">
        <f t="shared" ca="1" si="37"/>
        <v>1049370.5586702337</v>
      </c>
      <c r="F351" s="494">
        <f t="shared" ca="1" si="38"/>
        <v>68807284.917284265</v>
      </c>
      <c r="G351" s="495">
        <v>54340</v>
      </c>
      <c r="H351" s="494">
        <f t="shared" ca="1" si="39"/>
        <v>1891.951085807101</v>
      </c>
      <c r="I351" s="496">
        <f t="shared" ca="1" si="40"/>
        <v>34229.761183217706</v>
      </c>
      <c r="J351" s="508">
        <f t="shared" ca="1" si="42"/>
        <v>1463882.4881006787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1427760.775831654</v>
      </c>
      <c r="D352" s="494">
        <f t="shared" ca="1" si="36"/>
        <v>372706.12663528981</v>
      </c>
      <c r="E352" s="494">
        <f t="shared" ca="1" si="37"/>
        <v>1055054.6491963642</v>
      </c>
      <c r="F352" s="494">
        <f t="shared" ca="1" si="38"/>
        <v>67752230.268087894</v>
      </c>
      <c r="G352" s="495">
        <v>54371</v>
      </c>
      <c r="H352" s="494">
        <f t="shared" ca="1" si="39"/>
        <v>1863.5306331764491</v>
      </c>
      <c r="I352" s="496">
        <f t="shared" ca="1" si="40"/>
        <v>34839.421929784927</v>
      </c>
      <c r="J352" s="508">
        <f t="shared" ca="1" si="42"/>
        <v>1464463.7283946152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1427760.775831654</v>
      </c>
      <c r="D353" s="494">
        <f t="shared" ca="1" si="36"/>
        <v>366991.24728547613</v>
      </c>
      <c r="E353" s="494">
        <f t="shared" ca="1" si="37"/>
        <v>1060769.5285461778</v>
      </c>
      <c r="F353" s="494">
        <f t="shared" ca="1" si="38"/>
        <v>66691460.739541717</v>
      </c>
      <c r="G353" s="495">
        <v>54401</v>
      </c>
      <c r="H353" s="494">
        <f t="shared" ca="1" si="39"/>
        <v>1834.9562364273806</v>
      </c>
      <c r="I353" s="496">
        <f t="shared" ca="1" si="40"/>
        <v>33198.592831363065</v>
      </c>
      <c r="J353" s="508">
        <f t="shared" ca="1" si="42"/>
        <v>1462794.3248994444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1427760.775831654</v>
      </c>
      <c r="D354" s="494">
        <f t="shared" ca="1" si="36"/>
        <v>361245.41233918432</v>
      </c>
      <c r="E354" s="494">
        <f t="shared" ca="1" si="37"/>
        <v>1066515.3634924698</v>
      </c>
      <c r="F354" s="494">
        <f t="shared" ca="1" si="38"/>
        <v>65624945.37604925</v>
      </c>
      <c r="G354" s="495">
        <v>54432</v>
      </c>
      <c r="H354" s="494">
        <f t="shared" ca="1" si="39"/>
        <v>1806.2270616959215</v>
      </c>
      <c r="I354" s="496">
        <f t="shared" ca="1" si="40"/>
        <v>33768.109621121286</v>
      </c>
      <c r="J354" s="508">
        <f t="shared" ca="1" si="42"/>
        <v>1463335.1125144712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1427760.775831654</v>
      </c>
      <c r="D355" s="494">
        <f t="shared" ca="1" si="36"/>
        <v>355468.45412026678</v>
      </c>
      <c r="E355" s="494">
        <f t="shared" ca="1" si="37"/>
        <v>1072292.3217113873</v>
      </c>
      <c r="F355" s="494">
        <f t="shared" ca="1" si="38"/>
        <v>64552653.054337867</v>
      </c>
      <c r="G355" s="495">
        <v>54463</v>
      </c>
      <c r="H355" s="494">
        <f t="shared" ca="1" si="39"/>
        <v>1777.3422706013339</v>
      </c>
      <c r="I355" s="496">
        <f t="shared" ca="1" si="40"/>
        <v>33228.097342072935</v>
      </c>
      <c r="J355" s="508">
        <f t="shared" ca="1" si="42"/>
        <v>1462766.2154443283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1427760.775831654</v>
      </c>
      <c r="D356" s="494">
        <f t="shared" ca="1" si="36"/>
        <v>349660.20404433011</v>
      </c>
      <c r="E356" s="494">
        <f t="shared" ca="1" si="37"/>
        <v>1078100.5717873238</v>
      </c>
      <c r="F356" s="494">
        <f t="shared" ca="1" si="38"/>
        <v>63474552.482550547</v>
      </c>
      <c r="G356" s="495">
        <v>54491</v>
      </c>
      <c r="H356" s="494">
        <f t="shared" ca="1" si="39"/>
        <v>1748.3010202216506</v>
      </c>
      <c r="I356" s="496">
        <f t="shared" ca="1" si="40"/>
        <v>29522.079996850516</v>
      </c>
      <c r="J356" s="508">
        <f t="shared" ca="1" si="42"/>
        <v>1459031.1568487261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1427760.775831654</v>
      </c>
      <c r="D357" s="494">
        <f t="shared" ca="1" si="36"/>
        <v>343820.49261381547</v>
      </c>
      <c r="E357" s="494">
        <f t="shared" ca="1" si="37"/>
        <v>1083940.2832178385</v>
      </c>
      <c r="F357" s="494">
        <f t="shared" ca="1" si="38"/>
        <v>62390612.199332707</v>
      </c>
      <c r="G357" s="495">
        <v>54522</v>
      </c>
      <c r="H357" s="494">
        <f t="shared" ca="1" si="39"/>
        <v>1719.1024630690774</v>
      </c>
      <c r="I357" s="496">
        <f t="shared" ca="1" si="40"/>
        <v>32139.281740331422</v>
      </c>
      <c r="J357" s="508">
        <f t="shared" ca="1" si="42"/>
        <v>1461619.1600350544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1427760.775831654</v>
      </c>
      <c r="D358" s="494">
        <f t="shared" ca="1" si="36"/>
        <v>337949.14941305219</v>
      </c>
      <c r="E358" s="494">
        <f t="shared" ca="1" si="37"/>
        <v>1089811.6264186017</v>
      </c>
      <c r="F358" s="494">
        <f t="shared" ca="1" si="38"/>
        <v>61300800.572914109</v>
      </c>
      <c r="G358" s="495">
        <v>54552</v>
      </c>
      <c r="H358" s="494">
        <f t="shared" ca="1" si="39"/>
        <v>1689.745747065261</v>
      </c>
      <c r="I358" s="496">
        <f t="shared" ca="1" si="40"/>
        <v>30571.399977673023</v>
      </c>
      <c r="J358" s="508">
        <f t="shared" ca="1" si="42"/>
        <v>1460021.9215563922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1427760.775831654</v>
      </c>
      <c r="D359" s="494">
        <f t="shared" ca="1" si="36"/>
        <v>332046.00310328475</v>
      </c>
      <c r="E359" s="494">
        <f t="shared" ca="1" si="37"/>
        <v>1095714.7727283691</v>
      </c>
      <c r="F359" s="494">
        <f t="shared" ca="1" si="38"/>
        <v>60205085.80018574</v>
      </c>
      <c r="G359" s="495">
        <v>54583</v>
      </c>
      <c r="H359" s="494">
        <f t="shared" ca="1" si="39"/>
        <v>1660.2300155164237</v>
      </c>
      <c r="I359" s="496">
        <f t="shared" ca="1" si="40"/>
        <v>31038.638690085507</v>
      </c>
      <c r="J359" s="508">
        <f t="shared" ca="1" si="42"/>
        <v>1460459.6445372561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1427760.775831654</v>
      </c>
      <c r="D360" s="494">
        <f t="shared" ca="1" si="36"/>
        <v>326110.88141767279</v>
      </c>
      <c r="E360" s="494">
        <f t="shared" ca="1" si="37"/>
        <v>1101649.8944139811</v>
      </c>
      <c r="F360" s="494">
        <f t="shared" ca="1" si="38"/>
        <v>59103435.905771762</v>
      </c>
      <c r="G360" s="495">
        <v>54613</v>
      </c>
      <c r="H360" s="494">
        <f t="shared" ca="1" si="39"/>
        <v>1630.5544070883639</v>
      </c>
      <c r="I360" s="496">
        <f t="shared" ca="1" si="40"/>
        <v>29500.492042091009</v>
      </c>
      <c r="J360" s="508">
        <f t="shared" ca="1" si="42"/>
        <v>1458891.8222808333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1427760.775831654</v>
      </c>
      <c r="D361" s="494">
        <f t="shared" ca="1" si="36"/>
        <v>320143.61115626374</v>
      </c>
      <c r="E361" s="494">
        <f t="shared" ca="1" si="37"/>
        <v>1107617.1646753903</v>
      </c>
      <c r="F361" s="494">
        <f t="shared" ca="1" si="38"/>
        <v>57995818.74109637</v>
      </c>
      <c r="G361" s="495">
        <v>54644</v>
      </c>
      <c r="H361" s="494">
        <f t="shared" ca="1" si="39"/>
        <v>1600.7180557813188</v>
      </c>
      <c r="I361" s="496">
        <f t="shared" ca="1" si="40"/>
        <v>29926.039713622431</v>
      </c>
      <c r="J361" s="508">
        <f t="shared" ca="1" si="42"/>
        <v>1459287.5336010577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1427760.775831654</v>
      </c>
      <c r="D362" s="494">
        <f t="shared" ca="1" si="36"/>
        <v>314144.01818093867</v>
      </c>
      <c r="E362" s="494">
        <f t="shared" ca="1" si="37"/>
        <v>1113616.7576507153</v>
      </c>
      <c r="F362" s="494">
        <f t="shared" ca="1" si="38"/>
        <v>56882201.983445652</v>
      </c>
      <c r="G362" s="495">
        <v>54675</v>
      </c>
      <c r="H362" s="494">
        <f t="shared" ca="1" si="39"/>
        <v>1570.7200909046933</v>
      </c>
      <c r="I362" s="496">
        <f t="shared" ca="1" si="40"/>
        <v>29365.216222575124</v>
      </c>
      <c r="J362" s="508">
        <f t="shared" ca="1" si="42"/>
        <v>1458696.7121451339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1427760.775831654</v>
      </c>
      <c r="D363" s="494">
        <f t="shared" ca="1" si="36"/>
        <v>308111.92741033062</v>
      </c>
      <c r="E363" s="494">
        <f t="shared" ca="1" si="37"/>
        <v>1119648.8484213233</v>
      </c>
      <c r="F363" s="494">
        <f t="shared" ca="1" si="38"/>
        <v>55762553.135024332</v>
      </c>
      <c r="G363" s="495">
        <v>54705</v>
      </c>
      <c r="H363" s="494">
        <f t="shared" ca="1" si="39"/>
        <v>1540.5596370516532</v>
      </c>
      <c r="I363" s="496">
        <f t="shared" ca="1" si="40"/>
        <v>27872.278971888365</v>
      </c>
      <c r="J363" s="508">
        <f t="shared" ca="1" si="42"/>
        <v>1457173.6144405939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1427760.775831654</v>
      </c>
      <c r="D364" s="494">
        <f t="shared" ca="1" si="36"/>
        <v>302047.16281471512</v>
      </c>
      <c r="E364" s="494">
        <f t="shared" ca="1" si="37"/>
        <v>1125713.6130169388</v>
      </c>
      <c r="F364" s="494">
        <f t="shared" ca="1" si="38"/>
        <v>54636839.522007391</v>
      </c>
      <c r="G364" s="495">
        <v>54736</v>
      </c>
      <c r="H364" s="494">
        <f t="shared" ca="1" si="39"/>
        <v>1510.2358140735755</v>
      </c>
      <c r="I364" s="496">
        <f t="shared" ca="1" si="40"/>
        <v>28234.439404033983</v>
      </c>
      <c r="J364" s="508">
        <f t="shared" ca="1" si="42"/>
        <v>1457505.4510497616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1427760.775831654</v>
      </c>
      <c r="D365" s="494">
        <f t="shared" ca="1" si="36"/>
        <v>295949.54741087341</v>
      </c>
      <c r="E365" s="494">
        <f t="shared" ca="1" si="37"/>
        <v>1131811.2284207805</v>
      </c>
      <c r="F365" s="494">
        <f t="shared" ca="1" si="38"/>
        <v>53505028.293586612</v>
      </c>
      <c r="G365" s="495">
        <v>54766</v>
      </c>
      <c r="H365" s="494">
        <f t="shared" ca="1" si="39"/>
        <v>1479.747737054367</v>
      </c>
      <c r="I365" s="496">
        <f t="shared" ca="1" si="40"/>
        <v>26772.05136578362</v>
      </c>
      <c r="J365" s="508">
        <f t="shared" ca="1" si="42"/>
        <v>1456012.5749344921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1427760.775831654</v>
      </c>
      <c r="D366" s="494">
        <f t="shared" ca="1" si="36"/>
        <v>289818.9032569275</v>
      </c>
      <c r="E366" s="494">
        <f t="shared" ca="1" si="37"/>
        <v>1137941.8725747266</v>
      </c>
      <c r="F366" s="494">
        <f t="shared" ca="1" si="38"/>
        <v>52367086.421011887</v>
      </c>
      <c r="G366" s="495">
        <v>54797</v>
      </c>
      <c r="H366" s="494">
        <f t="shared" ca="1" si="39"/>
        <v>1449.0945162846374</v>
      </c>
      <c r="I366" s="496">
        <f t="shared" ca="1" si="40"/>
        <v>27091.379325986018</v>
      </c>
      <c r="J366" s="508">
        <f t="shared" ca="1" si="42"/>
        <v>1456301.2496739244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1427760.775831654</v>
      </c>
      <c r="D367" s="494">
        <f t="shared" ca="1" si="36"/>
        <v>283655.05144714774</v>
      </c>
      <c r="E367" s="494">
        <f t="shared" ca="1" si="37"/>
        <v>1144105.7243845062</v>
      </c>
      <c r="F367" s="494">
        <f t="shared" ca="1" si="38"/>
        <v>51222980.696627378</v>
      </c>
      <c r="G367" s="495">
        <v>54828</v>
      </c>
      <c r="H367" s="494">
        <f t="shared" ca="1" si="39"/>
        <v>1418.2752572357388</v>
      </c>
      <c r="I367" s="496">
        <f t="shared" ca="1" si="40"/>
        <v>26515.201424505685</v>
      </c>
      <c r="J367" s="508">
        <f t="shared" ca="1" si="42"/>
        <v>1455694.2525133954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1427760.775831654</v>
      </c>
      <c r="D368" s="494">
        <f t="shared" ref="D368:D407" ca="1" si="44">+F367*(($H$6/100)/$H$9)</f>
        <v>277457.81210673164</v>
      </c>
      <c r="E368" s="494">
        <f t="shared" ref="E368:E407" ca="1" si="45">+C368-D368</f>
        <v>1150302.9637249224</v>
      </c>
      <c r="F368" s="494">
        <f t="shared" ref="F368:F407" ca="1" si="46">IF(F367&lt;1,0,+F367-E368)</f>
        <v>50072677.732902452</v>
      </c>
      <c r="G368" s="495">
        <v>54856</v>
      </c>
      <c r="H368" s="494">
        <f t="shared" ref="H368:H407" ca="1" si="47">+D368*$H$7/100</f>
        <v>1387.2890605336581</v>
      </c>
      <c r="I368" s="496">
        <f t="shared" ref="I368:I407" ca="1" si="48">+F367*$R$41*O368</f>
        <v>23425.976505257586</v>
      </c>
      <c r="J368" s="508">
        <f t="shared" ca="1" si="42"/>
        <v>1452574.0413974454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1427760.775831654</v>
      </c>
      <c r="D369" s="494">
        <f t="shared" ca="1" si="44"/>
        <v>271227.00438655494</v>
      </c>
      <c r="E369" s="494">
        <f t="shared" ca="1" si="45"/>
        <v>1156533.771445099</v>
      </c>
      <c r="F369" s="494">
        <f t="shared" ca="1" si="46"/>
        <v>48916143.961457357</v>
      </c>
      <c r="G369" s="495">
        <v>54887</v>
      </c>
      <c r="H369" s="494">
        <f t="shared" ca="1" si="47"/>
        <v>1356.1350219327746</v>
      </c>
      <c r="I369" s="496">
        <f t="shared" ca="1" si="48"/>
        <v>25353.465825426272</v>
      </c>
      <c r="J369" s="508">
        <f t="shared" ref="J369:J407" ca="1" si="50">+C369+H369+I369</f>
        <v>1454470.376679013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1427760.775831654</v>
      </c>
      <c r="D370" s="494">
        <f t="shared" ca="1" si="44"/>
        <v>264962.44645789405</v>
      </c>
      <c r="E370" s="494">
        <f t="shared" ca="1" si="45"/>
        <v>1162798.3293737599</v>
      </c>
      <c r="F370" s="494">
        <f t="shared" ca="1" si="46"/>
        <v>47753345.632083595</v>
      </c>
      <c r="G370" s="495">
        <v>54917</v>
      </c>
      <c r="H370" s="494">
        <f t="shared" ca="1" si="47"/>
        <v>1324.8122322894703</v>
      </c>
      <c r="I370" s="496">
        <f t="shared" ca="1" si="48"/>
        <v>23968.910541114103</v>
      </c>
      <c r="J370" s="508">
        <f t="shared" ca="1" si="50"/>
        <v>1453054.4986050576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1427760.775831654</v>
      </c>
      <c r="D371" s="494">
        <f t="shared" ca="1" si="44"/>
        <v>258663.95550711948</v>
      </c>
      <c r="E371" s="494">
        <f t="shared" ca="1" si="45"/>
        <v>1169096.8203245346</v>
      </c>
      <c r="F371" s="494">
        <f t="shared" ca="1" si="46"/>
        <v>46584248.811759062</v>
      </c>
      <c r="G371" s="495">
        <v>54948</v>
      </c>
      <c r="H371" s="494">
        <f t="shared" ca="1" si="47"/>
        <v>1293.3197775355975</v>
      </c>
      <c r="I371" s="496">
        <f t="shared" ca="1" si="48"/>
        <v>24179.110671711656</v>
      </c>
      <c r="J371" s="508">
        <f t="shared" ca="1" si="50"/>
        <v>1453233.2062809011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1427760.775831654</v>
      </c>
      <c r="D372" s="494">
        <f t="shared" ca="1" si="44"/>
        <v>252331.34773036159</v>
      </c>
      <c r="E372" s="494">
        <f t="shared" ca="1" si="45"/>
        <v>1175429.4281012923</v>
      </c>
      <c r="F372" s="494">
        <f t="shared" ca="1" si="46"/>
        <v>45408819.383657768</v>
      </c>
      <c r="G372" s="495">
        <v>54978</v>
      </c>
      <c r="H372" s="494">
        <f t="shared" ca="1" si="47"/>
        <v>1261.6567386518079</v>
      </c>
      <c r="I372" s="496">
        <f t="shared" ca="1" si="48"/>
        <v>22826.281917761939</v>
      </c>
      <c r="J372" s="508">
        <f t="shared" ca="1" si="50"/>
        <v>1451848.7144880679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1427760.775831654</v>
      </c>
      <c r="D373" s="494">
        <f t="shared" ca="1" si="44"/>
        <v>245964.43832814627</v>
      </c>
      <c r="E373" s="494">
        <f t="shared" ca="1" si="45"/>
        <v>1181796.3375035077</v>
      </c>
      <c r="F373" s="494">
        <f t="shared" ca="1" si="46"/>
        <v>44227023.046154261</v>
      </c>
      <c r="G373" s="495">
        <v>55009</v>
      </c>
      <c r="H373" s="494">
        <f t="shared" ca="1" si="47"/>
        <v>1229.8221916407313</v>
      </c>
      <c r="I373" s="496">
        <f t="shared" ca="1" si="48"/>
        <v>22991.998881258714</v>
      </c>
      <c r="J373" s="508">
        <f t="shared" ca="1" si="50"/>
        <v>1451982.5969045535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1427760.775831654</v>
      </c>
      <c r="D374" s="494">
        <f t="shared" ca="1" si="44"/>
        <v>239563.04150000226</v>
      </c>
      <c r="E374" s="494">
        <f t="shared" ca="1" si="45"/>
        <v>1188197.7343316516</v>
      </c>
      <c r="F374" s="494">
        <f t="shared" ca="1" si="46"/>
        <v>43038825.311822608</v>
      </c>
      <c r="G374" s="495">
        <v>55040</v>
      </c>
      <c r="H374" s="494">
        <f t="shared" ca="1" si="47"/>
        <v>1197.8152075000114</v>
      </c>
      <c r="I374" s="496">
        <f t="shared" ca="1" si="48"/>
        <v>22393.616002369436</v>
      </c>
      <c r="J374" s="508">
        <f t="shared" ca="1" si="50"/>
        <v>1451352.2070415234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1427760.775831654</v>
      </c>
      <c r="D375" s="494">
        <f t="shared" ca="1" si="44"/>
        <v>233126.97043903914</v>
      </c>
      <c r="E375" s="494">
        <f t="shared" ca="1" si="45"/>
        <v>1194633.8053926148</v>
      </c>
      <c r="F375" s="494">
        <f t="shared" ca="1" si="46"/>
        <v>41844191.506429993</v>
      </c>
      <c r="G375" s="495">
        <v>55070</v>
      </c>
      <c r="H375" s="494">
        <f t="shared" ca="1" si="47"/>
        <v>1165.6348521951957</v>
      </c>
      <c r="I375" s="496">
        <f t="shared" ca="1" si="48"/>
        <v>21089.024402793075</v>
      </c>
      <c r="J375" s="508">
        <f t="shared" ca="1" si="50"/>
        <v>1450015.4350866422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1427760.775831654</v>
      </c>
      <c r="D376" s="494">
        <f t="shared" ca="1" si="44"/>
        <v>226656.0373264958</v>
      </c>
      <c r="E376" s="494">
        <f t="shared" ca="1" si="45"/>
        <v>1201104.7385051581</v>
      </c>
      <c r="F376" s="494">
        <f t="shared" ca="1" si="46"/>
        <v>40643086.767924838</v>
      </c>
      <c r="G376" s="495">
        <v>55101</v>
      </c>
      <c r="H376" s="494">
        <f t="shared" ca="1" si="47"/>
        <v>1133.2801866324789</v>
      </c>
      <c r="I376" s="496">
        <f t="shared" ca="1" si="48"/>
        <v>21187.10896608905</v>
      </c>
      <c r="J376" s="508">
        <f t="shared" ca="1" si="50"/>
        <v>1450081.1649843755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1427760.775831654</v>
      </c>
      <c r="D377" s="494">
        <f t="shared" ca="1" si="44"/>
        <v>220150.05332625954</v>
      </c>
      <c r="E377" s="494">
        <f t="shared" ca="1" si="45"/>
        <v>1207610.7225053944</v>
      </c>
      <c r="F377" s="494">
        <f t="shared" ca="1" si="46"/>
        <v>39435476.04541944</v>
      </c>
      <c r="G377" s="495">
        <v>55131</v>
      </c>
      <c r="H377" s="494">
        <f t="shared" ca="1" si="47"/>
        <v>1100.7502666312978</v>
      </c>
      <c r="I377" s="496">
        <f t="shared" ca="1" si="48"/>
        <v>19915.112516283167</v>
      </c>
      <c r="J377" s="508">
        <f t="shared" ca="1" si="50"/>
        <v>1448776.6386145684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1427760.775831654</v>
      </c>
      <c r="D378" s="494">
        <f t="shared" ca="1" si="44"/>
        <v>213608.82857935529</v>
      </c>
      <c r="E378" s="494">
        <f t="shared" ca="1" si="45"/>
        <v>1214151.9472522987</v>
      </c>
      <c r="F378" s="494">
        <f t="shared" ca="1" si="46"/>
        <v>38221324.098167144</v>
      </c>
      <c r="G378" s="495">
        <v>55162</v>
      </c>
      <c r="H378" s="494">
        <f t="shared" ca="1" si="47"/>
        <v>1068.0441428967765</v>
      </c>
      <c r="I378" s="496">
        <f t="shared" ca="1" si="48"/>
        <v>19967.496037664041</v>
      </c>
      <c r="J378" s="508">
        <f t="shared" ca="1" si="50"/>
        <v>1448796.3160122149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1427760.775831654</v>
      </c>
      <c r="D379" s="494">
        <f t="shared" ca="1" si="44"/>
        <v>207032.17219840537</v>
      </c>
      <c r="E379" s="494">
        <f t="shared" ca="1" si="45"/>
        <v>1220728.6036332487</v>
      </c>
      <c r="F379" s="494">
        <f t="shared" ca="1" si="46"/>
        <v>37000595.494533896</v>
      </c>
      <c r="G379" s="495">
        <v>55193</v>
      </c>
      <c r="H379" s="494">
        <f t="shared" ca="1" si="47"/>
        <v>1035.1608609920268</v>
      </c>
      <c r="I379" s="496">
        <f t="shared" ca="1" si="48"/>
        <v>19352.730435038629</v>
      </c>
      <c r="J379" s="508">
        <f t="shared" ca="1" si="50"/>
        <v>1448148.6671276847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1427760.775831654</v>
      </c>
      <c r="D380" s="494">
        <f t="shared" ca="1" si="44"/>
        <v>200419.89226205862</v>
      </c>
      <c r="E380" s="494">
        <f t="shared" ca="1" si="45"/>
        <v>1227340.8835695954</v>
      </c>
      <c r="F380" s="494">
        <f t="shared" ca="1" si="46"/>
        <v>35773254.610964298</v>
      </c>
      <c r="G380" s="495">
        <v>55221</v>
      </c>
      <c r="H380" s="494">
        <f t="shared" ca="1" si="47"/>
        <v>1002.0994613102931</v>
      </c>
      <c r="I380" s="496">
        <f t="shared" ca="1" si="48"/>
        <v>16921.605672833499</v>
      </c>
      <c r="J380" s="508">
        <f t="shared" ca="1" si="50"/>
        <v>1445684.4809657978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1427760.775831654</v>
      </c>
      <c r="D381" s="494">
        <f t="shared" ca="1" si="44"/>
        <v>193771.79580938997</v>
      </c>
      <c r="E381" s="494">
        <f t="shared" ca="1" si="45"/>
        <v>1233988.9800222639</v>
      </c>
      <c r="F381" s="494">
        <f t="shared" ca="1" si="46"/>
        <v>34539265.630942032</v>
      </c>
      <c r="G381" s="495">
        <v>55252</v>
      </c>
      <c r="H381" s="494">
        <f t="shared" ca="1" si="47"/>
        <v>968.8589790469498</v>
      </c>
      <c r="I381" s="496">
        <f t="shared" ca="1" si="48"/>
        <v>18113.191251351589</v>
      </c>
      <c r="J381" s="508">
        <f t="shared" ca="1" si="50"/>
        <v>1446842.8260620525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1427760.775831654</v>
      </c>
      <c r="D382" s="494">
        <f t="shared" ca="1" si="44"/>
        <v>187087.68883426936</v>
      </c>
      <c r="E382" s="494">
        <f t="shared" ca="1" si="45"/>
        <v>1240673.0869973847</v>
      </c>
      <c r="F382" s="494">
        <f t="shared" ca="1" si="46"/>
        <v>33298592.543944646</v>
      </c>
      <c r="G382" s="495">
        <v>55282</v>
      </c>
      <c r="H382" s="494">
        <f t="shared" ca="1" si="47"/>
        <v>935.43844417134676</v>
      </c>
      <c r="I382" s="496">
        <f t="shared" ca="1" si="48"/>
        <v>16924.240159161596</v>
      </c>
      <c r="J382" s="508">
        <f t="shared" ca="1" si="50"/>
        <v>1445620.4544349869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1427760.775831654</v>
      </c>
      <c r="D383" s="494">
        <f t="shared" ca="1" si="44"/>
        <v>180367.37627970017</v>
      </c>
      <c r="E383" s="494">
        <f t="shared" ca="1" si="45"/>
        <v>1247393.3995519539</v>
      </c>
      <c r="F383" s="494">
        <f t="shared" ca="1" si="46"/>
        <v>32051199.144392692</v>
      </c>
      <c r="G383" s="495">
        <v>55313</v>
      </c>
      <c r="H383" s="494">
        <f t="shared" ca="1" si="47"/>
        <v>901.83688139850085</v>
      </c>
      <c r="I383" s="496">
        <f t="shared" ca="1" si="48"/>
        <v>16860.187358083971</v>
      </c>
      <c r="J383" s="508">
        <f t="shared" ca="1" si="50"/>
        <v>1445522.8000711363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1427760.775831654</v>
      </c>
      <c r="D384" s="494">
        <f t="shared" ca="1" si="44"/>
        <v>173610.66203212709</v>
      </c>
      <c r="E384" s="494">
        <f t="shared" ca="1" si="45"/>
        <v>1254150.1137995268</v>
      </c>
      <c r="F384" s="494">
        <f t="shared" ca="1" si="46"/>
        <v>30797049.030593164</v>
      </c>
      <c r="G384" s="495">
        <v>55343</v>
      </c>
      <c r="H384" s="494">
        <f t="shared" ca="1" si="47"/>
        <v>868.05331016063542</v>
      </c>
      <c r="I384" s="496">
        <f t="shared" ca="1" si="48"/>
        <v>15705.087580752417</v>
      </c>
      <c r="J384" s="508">
        <f t="shared" ca="1" si="50"/>
        <v>1444333.9167225668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1427760.775831654</v>
      </c>
      <c r="D385" s="494">
        <f t="shared" ca="1" si="44"/>
        <v>166817.34891571297</v>
      </c>
      <c r="E385" s="494">
        <f t="shared" ca="1" si="45"/>
        <v>1260943.4269159411</v>
      </c>
      <c r="F385" s="494">
        <f t="shared" ca="1" si="46"/>
        <v>29536105.603677224</v>
      </c>
      <c r="G385" s="495">
        <v>55374</v>
      </c>
      <c r="H385" s="494">
        <f t="shared" ca="1" si="47"/>
        <v>834.08674457856478</v>
      </c>
      <c r="I385" s="496">
        <f t="shared" ca="1" si="48"/>
        <v>15593.572492490337</v>
      </c>
      <c r="J385" s="508">
        <f t="shared" ca="1" si="50"/>
        <v>1444188.4350687228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1427760.775831654</v>
      </c>
      <c r="D386" s="494">
        <f t="shared" ca="1" si="44"/>
        <v>159987.23868658498</v>
      </c>
      <c r="E386" s="494">
        <f t="shared" ca="1" si="45"/>
        <v>1267773.5371450689</v>
      </c>
      <c r="F386" s="494">
        <f t="shared" ca="1" si="46"/>
        <v>28268332.066532157</v>
      </c>
      <c r="G386" s="495">
        <v>55405</v>
      </c>
      <c r="H386" s="494">
        <f t="shared" ca="1" si="47"/>
        <v>799.93619343292494</v>
      </c>
      <c r="I386" s="496">
        <f t="shared" ca="1" si="48"/>
        <v>14955.114803995233</v>
      </c>
      <c r="J386" s="508">
        <f t="shared" ca="1" si="50"/>
        <v>1443515.8268290821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1427760.775831654</v>
      </c>
      <c r="D387" s="494">
        <f t="shared" ca="1" si="44"/>
        <v>153120.1320270492</v>
      </c>
      <c r="E387" s="494">
        <f t="shared" ca="1" si="45"/>
        <v>1274640.6438046047</v>
      </c>
      <c r="F387" s="494">
        <f t="shared" ca="1" si="46"/>
        <v>26993691.422727551</v>
      </c>
      <c r="G387" s="495">
        <v>55435</v>
      </c>
      <c r="H387" s="494">
        <f t="shared" ca="1" si="47"/>
        <v>765.60066013524602</v>
      </c>
      <c r="I387" s="496">
        <f t="shared" ca="1" si="48"/>
        <v>13851.482712600755</v>
      </c>
      <c r="J387" s="508">
        <f t="shared" ca="1" si="50"/>
        <v>1442377.8592043901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1427760.775831654</v>
      </c>
      <c r="D388" s="494">
        <f t="shared" ca="1" si="44"/>
        <v>146215.82853977423</v>
      </c>
      <c r="E388" s="494">
        <f t="shared" ca="1" si="45"/>
        <v>1281544.9472918797</v>
      </c>
      <c r="F388" s="494">
        <f t="shared" ca="1" si="46"/>
        <v>25712146.47543567</v>
      </c>
      <c r="G388" s="495">
        <v>55466</v>
      </c>
      <c r="H388" s="494">
        <f t="shared" ca="1" si="47"/>
        <v>731.07914269887112</v>
      </c>
      <c r="I388" s="496">
        <f t="shared" ca="1" si="48"/>
        <v>13667.805757041049</v>
      </c>
      <c r="J388" s="508">
        <f t="shared" ca="1" si="50"/>
        <v>1442159.6607313938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1427760.775831654</v>
      </c>
      <c r="D389" s="494">
        <f t="shared" ca="1" si="44"/>
        <v>139274.12674194321</v>
      </c>
      <c r="E389" s="494">
        <f t="shared" ca="1" si="45"/>
        <v>1288486.6490897108</v>
      </c>
      <c r="F389" s="494">
        <f t="shared" ca="1" si="46"/>
        <v>24423659.826345958</v>
      </c>
      <c r="G389" s="495">
        <v>55496</v>
      </c>
      <c r="H389" s="494">
        <f t="shared" ca="1" si="47"/>
        <v>696.370633709716</v>
      </c>
      <c r="I389" s="496">
        <f t="shared" ca="1" si="48"/>
        <v>12598.951772963477</v>
      </c>
      <c r="J389" s="508">
        <f t="shared" ca="1" si="50"/>
        <v>1441056.0982383271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1427760.775831654</v>
      </c>
      <c r="D390" s="494">
        <f t="shared" ca="1" si="44"/>
        <v>132294.82405937393</v>
      </c>
      <c r="E390" s="494">
        <f t="shared" ca="1" si="45"/>
        <v>1295465.95177228</v>
      </c>
      <c r="F390" s="494">
        <f t="shared" ca="1" si="46"/>
        <v>23128193.874573678</v>
      </c>
      <c r="G390" s="495">
        <v>55527</v>
      </c>
      <c r="H390" s="494">
        <f t="shared" ca="1" si="47"/>
        <v>661.47412029686961</v>
      </c>
      <c r="I390" s="496">
        <f t="shared" ca="1" si="48"/>
        <v>12366.51309207317</v>
      </c>
      <c r="J390" s="508">
        <f t="shared" ca="1" si="50"/>
        <v>1440788.7630440239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1427760.775831654</v>
      </c>
      <c r="D391" s="494">
        <f t="shared" ca="1" si="44"/>
        <v>125277.71682060743</v>
      </c>
      <c r="E391" s="494">
        <f t="shared" ca="1" si="45"/>
        <v>1302483.0590110465</v>
      </c>
      <c r="F391" s="494">
        <f t="shared" ca="1" si="46"/>
        <v>21825710.815562632</v>
      </c>
      <c r="G391" s="495">
        <v>55558</v>
      </c>
      <c r="H391" s="494">
        <f t="shared" ca="1" si="47"/>
        <v>626.38858410303715</v>
      </c>
      <c r="I391" s="496">
        <f t="shared" ca="1" si="48"/>
        <v>11710.575498492472</v>
      </c>
      <c r="J391" s="508">
        <f t="shared" ca="1" si="50"/>
        <v>1440097.7399142494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1427760.775831654</v>
      </c>
      <c r="D392" s="494">
        <f t="shared" ca="1" si="44"/>
        <v>118222.60025096426</v>
      </c>
      <c r="E392" s="494">
        <f t="shared" ca="1" si="45"/>
        <v>1309538.1755806897</v>
      </c>
      <c r="F392" s="494">
        <f t="shared" ca="1" si="46"/>
        <v>20516172.63998194</v>
      </c>
      <c r="G392" s="495">
        <v>55587</v>
      </c>
      <c r="H392" s="494">
        <f t="shared" ca="1" si="47"/>
        <v>591.11300125482126</v>
      </c>
      <c r="I392" s="496">
        <f t="shared" ca="1" si="48"/>
        <v>10338.111689638166</v>
      </c>
      <c r="J392" s="508">
        <f t="shared" ca="1" si="50"/>
        <v>1438690.0005225469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1427760.775831654</v>
      </c>
      <c r="D393" s="494">
        <f t="shared" ca="1" si="44"/>
        <v>111129.26846656884</v>
      </c>
      <c r="E393" s="494">
        <f t="shared" ca="1" si="45"/>
        <v>1316631.5073650852</v>
      </c>
      <c r="F393" s="494">
        <f t="shared" ca="1" si="46"/>
        <v>19199541.132616855</v>
      </c>
      <c r="G393" s="495">
        <v>55618</v>
      </c>
      <c r="H393" s="494">
        <f t="shared" ca="1" si="47"/>
        <v>555.64634233284426</v>
      </c>
      <c r="I393" s="496">
        <f t="shared" ca="1" si="48"/>
        <v>10388.022080044188</v>
      </c>
      <c r="J393" s="508">
        <f t="shared" ca="1" si="50"/>
        <v>1438704.4442540312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1427760.775831654</v>
      </c>
      <c r="D394" s="494">
        <f t="shared" ca="1" si="44"/>
        <v>103997.51446834131</v>
      </c>
      <c r="E394" s="494">
        <f t="shared" ca="1" si="45"/>
        <v>1323763.2613633126</v>
      </c>
      <c r="F394" s="494">
        <f t="shared" ca="1" si="46"/>
        <v>17875777.871253543</v>
      </c>
      <c r="G394" s="495">
        <v>55648</v>
      </c>
      <c r="H394" s="494">
        <f t="shared" ca="1" si="47"/>
        <v>519.9875723417066</v>
      </c>
      <c r="I394" s="496">
        <f t="shared" ca="1" si="48"/>
        <v>9407.7751549822588</v>
      </c>
      <c r="J394" s="508">
        <f t="shared" ca="1" si="50"/>
        <v>1437688.5385589779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1427760.775831654</v>
      </c>
      <c r="D395" s="494">
        <f t="shared" ca="1" si="44"/>
        <v>96827.130135956686</v>
      </c>
      <c r="E395" s="494">
        <f t="shared" ca="1" si="45"/>
        <v>1330933.6456956973</v>
      </c>
      <c r="F395" s="494">
        <f t="shared" ca="1" si="46"/>
        <v>16544844.225557845</v>
      </c>
      <c r="G395" s="495">
        <v>55679</v>
      </c>
      <c r="H395" s="494">
        <f t="shared" ca="1" si="47"/>
        <v>484.13565067978345</v>
      </c>
      <c r="I395" s="496">
        <f t="shared" ca="1" si="48"/>
        <v>9051.1021954780426</v>
      </c>
      <c r="J395" s="508">
        <f t="shared" ca="1" si="50"/>
        <v>1437296.0136778117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1427760.775831654</v>
      </c>
      <c r="D396" s="494">
        <f t="shared" ca="1" si="44"/>
        <v>89617.906221771671</v>
      </c>
      <c r="E396" s="494">
        <f t="shared" ca="1" si="45"/>
        <v>1338142.8696098824</v>
      </c>
      <c r="F396" s="494">
        <f t="shared" ca="1" si="46"/>
        <v>15206701.355947962</v>
      </c>
      <c r="G396" s="495">
        <v>55709</v>
      </c>
      <c r="H396" s="494">
        <f t="shared" ca="1" si="47"/>
        <v>448.08953110885835</v>
      </c>
      <c r="I396" s="496">
        <f t="shared" ca="1" si="48"/>
        <v>8106.9736705233427</v>
      </c>
      <c r="J396" s="508">
        <f t="shared" ca="1" si="50"/>
        <v>1436315.8390332863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1427760.775831654</v>
      </c>
      <c r="D397" s="494">
        <f t="shared" ca="1" si="44"/>
        <v>82369.632344718135</v>
      </c>
      <c r="E397" s="494">
        <f t="shared" ca="1" si="45"/>
        <v>1345391.1434869359</v>
      </c>
      <c r="F397" s="494">
        <f t="shared" ca="1" si="46"/>
        <v>13861310.212461026</v>
      </c>
      <c r="G397" s="495">
        <v>55740</v>
      </c>
      <c r="H397" s="494">
        <f t="shared" ca="1" si="47"/>
        <v>411.84816172359069</v>
      </c>
      <c r="I397" s="496">
        <f t="shared" ca="1" si="48"/>
        <v>7699.6597865616504</v>
      </c>
      <c r="J397" s="508">
        <f t="shared" ca="1" si="50"/>
        <v>1435872.2837799394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1427760.775831654</v>
      </c>
      <c r="D398" s="494">
        <f t="shared" ca="1" si="44"/>
        <v>75082.096984163902</v>
      </c>
      <c r="E398" s="494">
        <f t="shared" ca="1" si="45"/>
        <v>1352678.6788474901</v>
      </c>
      <c r="F398" s="494">
        <f t="shared" ca="1" si="46"/>
        <v>12508631.533613537</v>
      </c>
      <c r="G398" s="495">
        <v>55771</v>
      </c>
      <c r="H398" s="494">
        <f t="shared" ca="1" si="47"/>
        <v>375.4104849208195</v>
      </c>
      <c r="I398" s="496">
        <f t="shared" ca="1" si="48"/>
        <v>7018.4434042427656</v>
      </c>
      <c r="J398" s="508">
        <f t="shared" ca="1" si="50"/>
        <v>1435154.6297208176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1427760.775831654</v>
      </c>
      <c r="D399" s="494">
        <f t="shared" ca="1" si="44"/>
        <v>67755.087473739986</v>
      </c>
      <c r="E399" s="494">
        <f t="shared" ca="1" si="45"/>
        <v>1360005.6883579139</v>
      </c>
      <c r="F399" s="494">
        <f t="shared" ca="1" si="46"/>
        <v>11148625.845255623</v>
      </c>
      <c r="G399" s="495">
        <v>55801</v>
      </c>
      <c r="H399" s="494">
        <f t="shared" ca="1" si="47"/>
        <v>338.77543736869995</v>
      </c>
      <c r="I399" s="496">
        <f t="shared" ca="1" si="48"/>
        <v>6129.2294514706327</v>
      </c>
      <c r="J399" s="508">
        <f t="shared" ca="1" si="50"/>
        <v>1434228.7807204933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1427760.775831654</v>
      </c>
      <c r="D400" s="494">
        <f t="shared" ca="1" si="44"/>
        <v>60388.389995134625</v>
      </c>
      <c r="E400" s="494">
        <f t="shared" ca="1" si="45"/>
        <v>1367372.3858365193</v>
      </c>
      <c r="F400" s="494">
        <f t="shared" ca="1" si="46"/>
        <v>9781253.4594191033</v>
      </c>
      <c r="G400" s="495">
        <v>55832</v>
      </c>
      <c r="H400" s="494">
        <f t="shared" ca="1" si="47"/>
        <v>301.94194997567314</v>
      </c>
      <c r="I400" s="496">
        <f t="shared" ca="1" si="48"/>
        <v>5644.9208863144295</v>
      </c>
      <c r="J400" s="508">
        <f t="shared" ca="1" si="50"/>
        <v>1433707.6386679441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1427760.775831654</v>
      </c>
      <c r="D401" s="494">
        <f t="shared" ca="1" si="44"/>
        <v>52981.789571853478</v>
      </c>
      <c r="E401" s="494">
        <f t="shared" ca="1" si="45"/>
        <v>1374778.9862598004</v>
      </c>
      <c r="F401" s="494">
        <f t="shared" ca="1" si="46"/>
        <v>8406474.473159302</v>
      </c>
      <c r="G401" s="495">
        <v>55862</v>
      </c>
      <c r="H401" s="494">
        <f t="shared" ca="1" si="47"/>
        <v>264.90894785926741</v>
      </c>
      <c r="I401" s="496">
        <f t="shared" ca="1" si="48"/>
        <v>4792.8141951153602</v>
      </c>
      <c r="J401" s="508">
        <f t="shared" ca="1" si="50"/>
        <v>1432818.4989746285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1427760.775831654</v>
      </c>
      <c r="D402" s="494">
        <f t="shared" ca="1" si="44"/>
        <v>45535.070062946223</v>
      </c>
      <c r="E402" s="494">
        <f t="shared" ca="1" si="45"/>
        <v>1382225.7057687077</v>
      </c>
      <c r="F402" s="494">
        <f t="shared" ca="1" si="46"/>
        <v>7024248.7673905939</v>
      </c>
      <c r="G402" s="495">
        <v>55893</v>
      </c>
      <c r="H402" s="494">
        <f t="shared" ca="1" si="47"/>
        <v>227.67535031473111</v>
      </c>
      <c r="I402" s="496">
        <f t="shared" ca="1" si="48"/>
        <v>4256.4782415763257</v>
      </c>
      <c r="J402" s="508">
        <f t="shared" ca="1" si="50"/>
        <v>1432244.929423545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1427760.775831654</v>
      </c>
      <c r="D403" s="494">
        <f t="shared" ca="1" si="44"/>
        <v>38048.01415669905</v>
      </c>
      <c r="E403" s="494">
        <f t="shared" ca="1" si="45"/>
        <v>1389712.761674955</v>
      </c>
      <c r="F403" s="494">
        <f t="shared" ca="1" si="46"/>
        <v>5634536.0057156384</v>
      </c>
      <c r="G403" s="495">
        <v>55924</v>
      </c>
      <c r="H403" s="494">
        <f t="shared" ca="1" si="47"/>
        <v>190.24007078349524</v>
      </c>
      <c r="I403" s="496">
        <f t="shared" ca="1" si="48"/>
        <v>3556.6112925554371</v>
      </c>
      <c r="J403" s="508">
        <f t="shared" ca="1" si="50"/>
        <v>1431507.627194993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1427760.775831654</v>
      </c>
      <c r="D404" s="494">
        <f t="shared" ca="1" si="44"/>
        <v>30520.403364293041</v>
      </c>
      <c r="E404" s="494">
        <f t="shared" ca="1" si="45"/>
        <v>1397240.3724673609</v>
      </c>
      <c r="F404" s="494">
        <f t="shared" ca="1" si="46"/>
        <v>4237295.633248277</v>
      </c>
      <c r="G404" s="495">
        <v>55952</v>
      </c>
      <c r="H404" s="494">
        <f t="shared" ca="1" si="47"/>
        <v>152.60201682146521</v>
      </c>
      <c r="I404" s="496">
        <f t="shared" ca="1" si="48"/>
        <v>2576.8611332806186</v>
      </c>
      <c r="J404" s="508">
        <f t="shared" ca="1" si="50"/>
        <v>1430490.2389817561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1427760.775831654</v>
      </c>
      <c r="D405" s="494">
        <f t="shared" ca="1" si="44"/>
        <v>22952.018013428169</v>
      </c>
      <c r="E405" s="494">
        <f t="shared" ca="1" si="45"/>
        <v>1404808.7578182258</v>
      </c>
      <c r="F405" s="494">
        <f t="shared" ca="1" si="46"/>
        <v>2832486.8754300512</v>
      </c>
      <c r="G405" s="495">
        <v>55983</v>
      </c>
      <c r="H405" s="494">
        <f t="shared" ca="1" si="47"/>
        <v>114.76009006714085</v>
      </c>
      <c r="I405" s="496">
        <f t="shared" ca="1" si="48"/>
        <v>2145.4840223013775</v>
      </c>
      <c r="J405" s="508">
        <f t="shared" ca="1" si="50"/>
        <v>1430021.0199440224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1427760.775831654</v>
      </c>
      <c r="D406" s="494">
        <f t="shared" ca="1" si="44"/>
        <v>15342.637241912778</v>
      </c>
      <c r="E406" s="494">
        <f t="shared" ca="1" si="45"/>
        <v>1412418.1385897412</v>
      </c>
      <c r="F406" s="494">
        <f t="shared" ca="1" si="46"/>
        <v>1420068.73684031</v>
      </c>
      <c r="G406" s="495">
        <v>56013</v>
      </c>
      <c r="H406" s="494">
        <f t="shared" ca="1" si="47"/>
        <v>76.713186209563887</v>
      </c>
      <c r="I406" s="496">
        <f t="shared" ca="1" si="48"/>
        <v>1387.918568960725</v>
      </c>
      <c r="J406" s="508">
        <f t="shared" ca="1" si="50"/>
        <v>1429225.4075868241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1427760.775831654</v>
      </c>
      <c r="D407" s="494">
        <f t="shared" ca="1" si="44"/>
        <v>7692.0389912183464</v>
      </c>
      <c r="E407" s="494">
        <f t="shared" ca="1" si="45"/>
        <v>1420068.7368404355</v>
      </c>
      <c r="F407" s="494">
        <f t="shared" ca="1" si="46"/>
        <v>-1.2549571692943573E-7</v>
      </c>
      <c r="G407" s="495">
        <v>56044</v>
      </c>
      <c r="H407" s="494">
        <f t="shared" ca="1" si="47"/>
        <v>38.460194956091733</v>
      </c>
      <c r="I407" s="496">
        <f t="shared" ca="1" si="48"/>
        <v>719.02813708681026</v>
      </c>
      <c r="J407" s="508">
        <f t="shared" ca="1" si="50"/>
        <v>1428518.2641636969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0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513993879.29939175</v>
      </c>
      <c r="D409" s="518">
        <f ca="1">SUM(D47:D407)</f>
        <v>288106676.85218143</v>
      </c>
      <c r="E409" s="517">
        <f ca="1">SUM(E47:E408)</f>
        <v>225887202.44721386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wP6BWz3ftD7qRPeQAAcjJMjH4mhdHpZLRilkSPxngRDiSUX6z2dbCYETRq8wPvmU6+vOxUYoXiLu6xqdWWlkxw==" saltValue="l+BfYz7uLgU5Ox7CrRoihQ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topLeftCell="B1" zoomScale="55" zoomScaleNormal="55" zoomScaleSheetLayoutView="100" workbookViewId="0">
      <selection activeCell="H5" sqref="H5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2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'!E47</f>
        <v>7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+('RESUMEN PARA PLATAFORMA '!E37+880000)*D4</f>
        <v>1945555359.0709713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AFD'!M14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0.80685620632946153</v>
      </c>
      <c r="T5" s="410">
        <f ca="1">+W48*-1</f>
        <v>1569783416.2239573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'!E48</f>
        <v>180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0.19348626255335508</v>
      </c>
      <c r="T6" s="410">
        <f ca="1">+W55*-1</f>
        <v>376438235.01729298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'!E49</f>
        <v>50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'!E50</f>
        <v>2700000</v>
      </c>
      <c r="F8" s="392" t="s">
        <v>342</v>
      </c>
      <c r="G8" s="418"/>
      <c r="H8" s="419">
        <f ca="1">ABS(PMT(H6/12/100,H4,H42,,0))</f>
        <v>1756747.614863046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3891777010.3122215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1904869.5401079678</v>
      </c>
      <c r="P10" s="399"/>
      <c r="T10" s="424">
        <f ca="1">+T4-T5-T6</f>
        <v>-666292.17027902603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470935024.8671872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274712097.83919251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1.5388385629124595</v>
      </c>
      <c r="J17" s="438">
        <f ca="1">+SUM(J19:J37)</f>
        <v>0.99717627781491447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274712097.83919251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0.92245571026589279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274712097.83919251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135000000</v>
      </c>
      <c r="I19" s="446">
        <f>+H19/$H$22</f>
        <v>0.74956506718323934</v>
      </c>
      <c r="J19" s="446">
        <f ca="1">+H19/$H$42</f>
        <v>0.48572249337137863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196222927.02799463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'!E10</f>
        <v>32666666.666666668</v>
      </c>
      <c r="I20" s="446">
        <f>+H20/$H$22</f>
        <v>0.1813762384789073</v>
      </c>
      <c r="J20" s="446">
        <f ca="1">+H20/$H$42</f>
        <v>0.11753285024788915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78489170.811197862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'!E4</f>
        <v>12437777.777777784</v>
      </c>
      <c r="I21" s="447">
        <f>+H21/$H$22</f>
        <v>6.9058694337853374E-2</v>
      </c>
      <c r="J21" s="447">
        <f ca="1">+H21/$H$42</f>
        <v>4.4750432846084071E-2</v>
      </c>
      <c r="K21" s="447"/>
      <c r="L21" s="447"/>
      <c r="M21" s="447"/>
      <c r="N21" s="447"/>
      <c r="P21" s="399"/>
      <c r="S21" s="448"/>
      <c r="T21" s="407">
        <f ca="1">SUM(T15:T20)</f>
        <v>1569783416.2239571</v>
      </c>
    </row>
    <row r="22" spans="1:20" ht="19.149999999999999" customHeight="1" thickBot="1">
      <c r="A22" s="391"/>
      <c r="B22" s="449">
        <f ca="1">+H22/$H$42</f>
        <v>0.64800577646535185</v>
      </c>
      <c r="H22" s="450">
        <f>SUM(H19:H21)</f>
        <v>180104444.44444445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'!E11</f>
        <v>2108609.5723160189</v>
      </c>
      <c r="I23" s="452">
        <f t="shared" ref="I23:I31" ca="1" si="1">+H23/$H$22</f>
        <v>1.1707704264713173E-2</v>
      </c>
      <c r="J23" s="447">
        <f t="shared" ref="J23:J31" ca="1" si="2">+H23/$H$42</f>
        <v>7.5866599926821699E-3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'!E5</f>
        <v>2726479.8291983376</v>
      </c>
      <c r="I24" s="452">
        <f t="shared" ca="1" si="1"/>
        <v>1.5138326195161473E-2</v>
      </c>
      <c r="J24" s="447">
        <f t="shared" ca="1" si="2"/>
        <v>9.8097228204813858E-3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'!E12</f>
        <v>6380673.3401217386</v>
      </c>
      <c r="I25" s="452">
        <f t="shared" ca="1" si="1"/>
        <v>3.5427628450834484E-2</v>
      </c>
      <c r="J25" s="447">
        <f t="shared" ca="1" si="2"/>
        <v>2.2957307882608989E-2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'!E6*D4</f>
        <v>2597852.6385631021</v>
      </c>
      <c r="G26" s="444"/>
      <c r="H26" s="445">
        <f ca="1">F26/D4</f>
        <v>371121.80550901458</v>
      </c>
      <c r="I26" s="452">
        <f t="shared" ca="1" si="1"/>
        <v>2.0605921561446636E-3</v>
      </c>
      <c r="J26" s="447">
        <f t="shared" ca="1" si="2"/>
        <v>1.3352756201209363E-3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'!F14*100</f>
        <v>17.876984085889653</v>
      </c>
      <c r="G27" s="444"/>
      <c r="H27" s="445">
        <f ca="1">+F27%*H22</f>
        <v>32197242.871313304</v>
      </c>
      <c r="I27" s="452">
        <f t="shared" ca="1" si="1"/>
        <v>0.17876984085889652</v>
      </c>
      <c r="J27" s="447">
        <f t="shared" ca="1" si="2"/>
        <v>0.11584388953435662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'!E7</f>
        <v>618536.34251502424</v>
      </c>
      <c r="I28" s="452">
        <f t="shared" ca="1" si="1"/>
        <v>3.4343202602411058E-3</v>
      </c>
      <c r="J28" s="447">
        <f t="shared" ca="1" si="2"/>
        <v>2.2254593668682267E-3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'!E15</f>
        <v>23844109.771951623</v>
      </c>
      <c r="I29" s="452">
        <f t="shared" ca="1" si="1"/>
        <v>0.13239045735657373</v>
      </c>
      <c r="J29" s="447">
        <f t="shared" ca="1" si="2"/>
        <v>8.5789781115949607E-2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-832720.34010796784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5558729.5973456325</v>
      </c>
      <c r="I30" s="452">
        <f t="shared" ca="1" si="1"/>
        <v>3.0863922400650667E-2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239428.85989203211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'!E8</f>
        <v>2474145.370060097</v>
      </c>
      <c r="I31" s="452">
        <f t="shared" ca="1" si="1"/>
        <v>1.3737281040964423E-2</v>
      </c>
      <c r="J31" s="447">
        <f t="shared" ca="1" si="2"/>
        <v>8.9018374674729069E-3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1311578.0598920323</v>
      </c>
    </row>
    <row r="32" spans="1:20" ht="19.149999999999999" customHeight="1" thickBot="1">
      <c r="A32" s="391"/>
      <c r="B32" s="465">
        <f ca="1">+H32/$H$42</f>
        <v>0.27444993380054089</v>
      </c>
      <c r="D32" s="436"/>
      <c r="E32" s="436"/>
      <c r="F32" s="394"/>
      <c r="G32" s="394"/>
      <c r="H32" s="450">
        <f ca="1">SUM(H23:H31)</f>
        <v>76279648.500330806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2383727.259892032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7.4720567549021788E-2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'!F31*100</f>
        <v>0.64497941558002847</v>
      </c>
      <c r="G34" s="444"/>
      <c r="H34" s="445">
        <f ca="1">(F34%*T4)/D4</f>
        <v>1792633.0835316966</v>
      </c>
      <c r="I34" s="452">
        <f ca="1">+H34/$H$22</f>
        <v>9.9532973162395084E-3</v>
      </c>
      <c r="J34" s="447">
        <f ca="1">+H34/$H$42</f>
        <v>6.449794155800285E-3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'!F28*100</f>
        <v>0.49790051612030561</v>
      </c>
      <c r="G35" s="444"/>
      <c r="H35" s="445">
        <f ca="1">(F35%*T4)/D4</f>
        <v>1383847.1677458044</v>
      </c>
      <c r="I35" s="452">
        <f ca="1">+H35/$H$22</f>
        <v>7.6835814463905141E-3</v>
      </c>
      <c r="J35" s="447">
        <f ca="1">+H35/$H$42</f>
        <v>4.979005161203056E-3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'!E29*D4</f>
        <v>3314805.7259713691</v>
      </c>
      <c r="G36" s="444"/>
      <c r="H36" s="445">
        <f ca="1">+F36/D4</f>
        <v>473543.67513876699</v>
      </c>
      <c r="I36" s="452">
        <f ca="1">+H36/$H$22</f>
        <v>2.6292725679228739E-3</v>
      </c>
      <c r="J36" s="447">
        <f ca="1">+H36/$H$42</f>
        <v>1.7037838119159112E-3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17117547.591844283</v>
      </c>
      <c r="I37" s="452">
        <f ca="1">+H37/$H$22</f>
        <v>9.5042338597726345E-2</v>
      </c>
      <c r="J37" s="447">
        <f ca="1">+H37/$H$42</f>
        <v>6.1587984420102541E-2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7.4720567549021788E-2</v>
      </c>
      <c r="F38" s="439"/>
      <c r="G38" s="439"/>
      <c r="H38" s="450">
        <f ca="1">SUM(H34:H37)</f>
        <v>20767571.51826055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277151664.46303582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3.1661910679023197E-3</v>
      </c>
      <c r="G41" s="474"/>
      <c r="H41" s="417">
        <v>880000</v>
      </c>
      <c r="I41" s="474" t="s">
        <v>395</v>
      </c>
      <c r="N41" s="479"/>
      <c r="O41" s="479">
        <f ca="1">+S41*H4</f>
        <v>1629651.7870426504</v>
      </c>
      <c r="R41" s="480">
        <f>H5/1000/30</f>
        <v>1.6333333333333332E-5</v>
      </c>
      <c r="S41" s="481">
        <f ca="1">+R41*H40</f>
        <v>4526.8105195629178</v>
      </c>
    </row>
    <row r="42" spans="1:25" ht="32.65" customHeight="1" thickBot="1">
      <c r="B42" s="525">
        <f ca="1">+H41/H42</f>
        <v>3.1661910679023197E-3</v>
      </c>
      <c r="F42" s="471" t="s">
        <v>396</v>
      </c>
      <c r="G42" s="482"/>
      <c r="H42" s="483">
        <f ca="1">+T4/D4</f>
        <v>277936479.86728162</v>
      </c>
      <c r="I42" s="482" t="s">
        <v>397</v>
      </c>
      <c r="N42" s="479"/>
      <c r="O42" s="429">
        <f ca="1">+S42*H4</f>
        <v>7316803941824145</v>
      </c>
      <c r="R42" s="470">
        <f>+H41/12</f>
        <v>73333.333333333328</v>
      </c>
      <c r="S42" s="481">
        <f ca="1">+R42*H40</f>
        <v>20324455393955.957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277936479.86728162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1756747.614863046</v>
      </c>
      <c r="D48" s="494">
        <f t="shared" ref="D48:D111" ca="1" si="4">+F47*(($H$6/100)/$H$9)</f>
        <v>1505489.2659477754</v>
      </c>
      <c r="E48" s="494">
        <f t="shared" ref="E48:E111" ca="1" si="5">+C48-D48</f>
        <v>251258.34891527053</v>
      </c>
      <c r="F48" s="494">
        <f t="shared" ref="F48:F111" ca="1" si="6">IF(F47&lt;1,0,+F47-E48)</f>
        <v>277685221.51836634</v>
      </c>
      <c r="G48" s="495">
        <f>+S40+30</f>
        <v>45116</v>
      </c>
      <c r="H48" s="494">
        <f t="shared" ref="H48:H111" ca="1" si="7">+D48*$H$7/100</f>
        <v>7527.4463297388775</v>
      </c>
      <c r="I48" s="496">
        <f t="shared" ref="I48:I111" ca="1" si="8">+F47*$R$41*O48</f>
        <v>136188.875134968</v>
      </c>
      <c r="J48" s="497">
        <f ca="1">D48+E48+H48+I48</f>
        <v>1900463.9363277529</v>
      </c>
      <c r="O48" s="400">
        <f>G48-S40</f>
        <v>30</v>
      </c>
      <c r="S48" s="390" t="s">
        <v>363</v>
      </c>
      <c r="T48" s="498">
        <f>+H22</f>
        <v>180104444.44444445</v>
      </c>
      <c r="U48" s="499"/>
      <c r="V48" s="500">
        <f ca="1">-SUM(T48:T54)*D4</f>
        <v>-1569783416.2239573</v>
      </c>
      <c r="W48" s="500">
        <f ca="1">+V48</f>
        <v>-1569783416.2239573</v>
      </c>
      <c r="X48" s="500">
        <f ca="1">+W48+W55</f>
        <v>-1946221651.2412503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1756747.614863046</v>
      </c>
      <c r="D49" s="494">
        <f t="shared" ca="1" si="4"/>
        <v>1504128.2832244844</v>
      </c>
      <c r="E49" s="494">
        <f t="shared" ca="1" si="5"/>
        <v>252619.33163856156</v>
      </c>
      <c r="F49" s="494">
        <f t="shared" ca="1" si="6"/>
        <v>277432602.18672776</v>
      </c>
      <c r="G49" s="495">
        <v>45147</v>
      </c>
      <c r="H49" s="494">
        <f t="shared" ca="1" si="7"/>
        <v>7520.641416122422</v>
      </c>
      <c r="I49" s="496">
        <f t="shared" ca="1" si="8"/>
        <v>140601.28382879947</v>
      </c>
      <c r="J49" s="497">
        <f t="shared" ref="J49:J112" ca="1" si="10">+C49+H49+I49</f>
        <v>1904869.5401079678</v>
      </c>
      <c r="O49" s="400">
        <f t="shared" ref="O49:O112" si="11">+G49-G48</f>
        <v>31</v>
      </c>
      <c r="S49" s="390" t="s">
        <v>415</v>
      </c>
      <c r="T49" s="498">
        <f ca="1">+H23</f>
        <v>2108609.5723160189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1756747.614863046</v>
      </c>
      <c r="D50" s="494">
        <f t="shared" ca="1" si="4"/>
        <v>1502759.9285114422</v>
      </c>
      <c r="E50" s="494">
        <f t="shared" ca="1" si="5"/>
        <v>253987.68635160383</v>
      </c>
      <c r="F50" s="494">
        <f t="shared" ca="1" si="6"/>
        <v>277178614.50037616</v>
      </c>
      <c r="G50" s="495">
        <v>45178</v>
      </c>
      <c r="H50" s="494">
        <f t="shared" ca="1" si="7"/>
        <v>7513.799642557211</v>
      </c>
      <c r="I50" s="496">
        <f t="shared" ca="1" si="8"/>
        <v>140473.37424054646</v>
      </c>
      <c r="J50" s="497">
        <f t="shared" ca="1" si="10"/>
        <v>1904734.7887461497</v>
      </c>
      <c r="O50" s="400">
        <f t="shared" si="11"/>
        <v>31</v>
      </c>
      <c r="S50" s="390" t="s">
        <v>416</v>
      </c>
      <c r="T50" s="498">
        <f ca="1">+H25</f>
        <v>6380673.3401217386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1756747.614863046</v>
      </c>
      <c r="D51" s="494">
        <f t="shared" ca="1" si="4"/>
        <v>1501384.1618770377</v>
      </c>
      <c r="E51" s="494">
        <f t="shared" ca="1" si="5"/>
        <v>255363.45298600825</v>
      </c>
      <c r="F51" s="494">
        <f t="shared" ca="1" si="6"/>
        <v>276923251.04739016</v>
      </c>
      <c r="G51" s="495">
        <v>45208</v>
      </c>
      <c r="H51" s="494">
        <f t="shared" ca="1" si="7"/>
        <v>7506.9208093851885</v>
      </c>
      <c r="I51" s="496">
        <f t="shared" ca="1" si="8"/>
        <v>135817.52110518431</v>
      </c>
      <c r="J51" s="497">
        <f t="shared" ca="1" si="10"/>
        <v>1900072.0567776153</v>
      </c>
      <c r="O51" s="400">
        <f t="shared" si="11"/>
        <v>30</v>
      </c>
      <c r="S51" s="390" t="s">
        <v>417</v>
      </c>
      <c r="T51" s="498">
        <f ca="1">+H26</f>
        <v>371121.80550901458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1756747.614863046</v>
      </c>
      <c r="D52" s="494">
        <f t="shared" ca="1" si="4"/>
        <v>1500000.9431733633</v>
      </c>
      <c r="E52" s="494">
        <f t="shared" ca="1" si="5"/>
        <v>256746.67168968264</v>
      </c>
      <c r="F52" s="494">
        <f t="shared" ca="1" si="6"/>
        <v>276666504.37570047</v>
      </c>
      <c r="G52" s="495">
        <v>45239</v>
      </c>
      <c r="H52" s="494">
        <f t="shared" ca="1" si="7"/>
        <v>7500.0047158668167</v>
      </c>
      <c r="I52" s="496">
        <f t="shared" ca="1" si="8"/>
        <v>140215.47278032854</v>
      </c>
      <c r="J52" s="497">
        <f t="shared" ca="1" si="10"/>
        <v>1904463.0923592413</v>
      </c>
      <c r="O52" s="400">
        <f t="shared" si="11"/>
        <v>31</v>
      </c>
      <c r="S52" s="390" t="s">
        <v>418</v>
      </c>
      <c r="T52" s="498">
        <f ca="1">+H27</f>
        <v>32197242.871313304</v>
      </c>
      <c r="U52" s="499"/>
      <c r="V52" s="501"/>
      <c r="W52" s="501"/>
      <c r="X52" s="503">
        <f ca="1">+W48+W55+T4</f>
        <v>-666292.17027902603</v>
      </c>
      <c r="Y52" s="492"/>
    </row>
    <row r="53" spans="2:25" ht="17.649999999999999" customHeight="1">
      <c r="B53" s="488">
        <v>6</v>
      </c>
      <c r="C53" s="493">
        <f t="shared" ca="1" si="9"/>
        <v>1756747.614863046</v>
      </c>
      <c r="D53" s="494">
        <f t="shared" ca="1" si="4"/>
        <v>1498610.2320350443</v>
      </c>
      <c r="E53" s="494">
        <f t="shared" ca="1" si="5"/>
        <v>258137.38282800163</v>
      </c>
      <c r="F53" s="494">
        <f t="shared" ca="1" si="6"/>
        <v>276408366.99287248</v>
      </c>
      <c r="G53" s="495">
        <v>45269</v>
      </c>
      <c r="H53" s="494">
        <f t="shared" ca="1" si="7"/>
        <v>7493.0511601752214</v>
      </c>
      <c r="I53" s="496">
        <f t="shared" ca="1" si="8"/>
        <v>135566.58714409321</v>
      </c>
      <c r="J53" s="497">
        <f t="shared" ca="1" si="10"/>
        <v>1899807.2531673142</v>
      </c>
      <c r="O53" s="400">
        <f t="shared" si="11"/>
        <v>30</v>
      </c>
      <c r="Q53" s="491"/>
      <c r="S53" s="390" t="s">
        <v>378</v>
      </c>
      <c r="T53" s="504">
        <f ca="1">+H28</f>
        <v>618536.34251502424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1756747.614863046</v>
      </c>
      <c r="D54" s="494">
        <f t="shared" ca="1" si="4"/>
        <v>1497211.9878780593</v>
      </c>
      <c r="E54" s="494">
        <f t="shared" ca="1" si="5"/>
        <v>259535.62698498671</v>
      </c>
      <c r="F54" s="494">
        <f t="shared" ca="1" si="6"/>
        <v>276148831.36588746</v>
      </c>
      <c r="G54" s="495">
        <v>45300</v>
      </c>
      <c r="H54" s="494">
        <f t="shared" ca="1" si="7"/>
        <v>7486.0599393902967</v>
      </c>
      <c r="I54" s="496">
        <f t="shared" ca="1" si="8"/>
        <v>139954.76982072444</v>
      </c>
      <c r="J54" s="497">
        <f t="shared" ca="1" si="10"/>
        <v>1904188.4446231606</v>
      </c>
      <c r="O54" s="400">
        <f t="shared" si="11"/>
        <v>31</v>
      </c>
      <c r="S54" s="390" t="s">
        <v>419</v>
      </c>
      <c r="T54" s="504">
        <f ca="1">+H31</f>
        <v>2474145.370060097</v>
      </c>
      <c r="Y54" s="492"/>
    </row>
    <row r="55" spans="2:25" ht="17.649999999999999" customHeight="1">
      <c r="B55" s="488">
        <v>8</v>
      </c>
      <c r="C55" s="493">
        <f t="shared" ca="1" si="9"/>
        <v>1756747.614863046</v>
      </c>
      <c r="D55" s="494">
        <f t="shared" ca="1" si="4"/>
        <v>1495806.1698985572</v>
      </c>
      <c r="E55" s="494">
        <f t="shared" ca="1" si="5"/>
        <v>260941.44496448874</v>
      </c>
      <c r="F55" s="494">
        <f t="shared" ca="1" si="6"/>
        <v>275887889.92092299</v>
      </c>
      <c r="G55" s="495">
        <v>45331</v>
      </c>
      <c r="H55" s="494">
        <f t="shared" ca="1" si="7"/>
        <v>7479.0308494927858</v>
      </c>
      <c r="I55" s="496">
        <f t="shared" ca="1" si="8"/>
        <v>139823.35828159432</v>
      </c>
      <c r="J55" s="497">
        <f t="shared" ca="1" si="10"/>
        <v>1904050.0039941331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-19085358.804388363</v>
      </c>
      <c r="W55" s="500">
        <f ca="1">+SUM(U55:V67)</f>
        <v>-376438235.01729298</v>
      </c>
      <c r="Y55" s="492"/>
    </row>
    <row r="56" spans="2:25" ht="17.649999999999999" customHeight="1">
      <c r="B56" s="488">
        <v>9</v>
      </c>
      <c r="C56" s="493">
        <f t="shared" ca="1" si="9"/>
        <v>1756747.614863046</v>
      </c>
      <c r="D56" s="494">
        <f t="shared" ca="1" si="4"/>
        <v>1494392.7370716662</v>
      </c>
      <c r="E56" s="494">
        <f t="shared" ca="1" si="5"/>
        <v>262354.87779137981</v>
      </c>
      <c r="F56" s="494">
        <f t="shared" ca="1" si="6"/>
        <v>275625535.04313159</v>
      </c>
      <c r="G56" s="495">
        <v>45360</v>
      </c>
      <c r="H56" s="494">
        <f t="shared" ca="1" si="7"/>
        <v>7471.9636853583306</v>
      </c>
      <c r="I56" s="496">
        <f t="shared" ca="1" si="8"/>
        <v>130678.89719254385</v>
      </c>
      <c r="J56" s="497">
        <f t="shared" ca="1" si="10"/>
        <v>1894898.4757409482</v>
      </c>
      <c r="O56" s="400">
        <f t="shared" si="11"/>
        <v>29</v>
      </c>
      <c r="Q56" s="491"/>
      <c r="S56" s="390" t="s">
        <v>372</v>
      </c>
      <c r="T56" s="506">
        <f ca="1">+H24</f>
        <v>2726479.8291983376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1756747.614863046</v>
      </c>
      <c r="D57" s="494">
        <f t="shared" ca="1" si="4"/>
        <v>1492971.6481502962</v>
      </c>
      <c r="E57" s="494">
        <f t="shared" ca="1" si="5"/>
        <v>263775.9667127498</v>
      </c>
      <c r="F57" s="494">
        <f t="shared" ca="1" si="6"/>
        <v>275361759.07641882</v>
      </c>
      <c r="G57" s="495">
        <v>45391</v>
      </c>
      <c r="H57" s="494">
        <f t="shared" ca="1" si="7"/>
        <v>7464.8582407514805</v>
      </c>
      <c r="I57" s="496">
        <f t="shared" ca="1" si="8"/>
        <v>139558.39591017229</v>
      </c>
      <c r="J57" s="497">
        <f t="shared" ca="1" si="10"/>
        <v>1903770.8690139698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-70078313.087435916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1756747.614863046</v>
      </c>
      <c r="D58" s="494">
        <f t="shared" ca="1" si="4"/>
        <v>1491542.8616639352</v>
      </c>
      <c r="E58" s="494">
        <f t="shared" ca="1" si="5"/>
        <v>265204.75319911074</v>
      </c>
      <c r="F58" s="494">
        <f t="shared" ca="1" si="6"/>
        <v>275096554.32321972</v>
      </c>
      <c r="G58" s="495">
        <v>45421</v>
      </c>
      <c r="H58" s="494">
        <f t="shared" ca="1" si="7"/>
        <v>7457.7143083196761</v>
      </c>
      <c r="I58" s="496">
        <f t="shared" ca="1" si="8"/>
        <v>134927.26194744522</v>
      </c>
      <c r="J58" s="497">
        <f t="shared" ca="1" si="10"/>
        <v>1899132.5911188107</v>
      </c>
      <c r="O58" s="400">
        <f t="shared" si="11"/>
        <v>30</v>
      </c>
      <c r="Q58" s="491"/>
      <c r="S58" s="390" t="s">
        <v>422</v>
      </c>
      <c r="T58" s="507">
        <f ca="1">+H36</f>
        <v>473543.67513876699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1756747.614863046</v>
      </c>
      <c r="D59" s="494">
        <f t="shared" ca="1" si="4"/>
        <v>1490106.3359174402</v>
      </c>
      <c r="E59" s="494">
        <f t="shared" ca="1" si="5"/>
        <v>266641.27894560574</v>
      </c>
      <c r="F59" s="494">
        <f t="shared" ca="1" si="6"/>
        <v>274829913.04427409</v>
      </c>
      <c r="G59" s="495">
        <v>45452</v>
      </c>
      <c r="H59" s="494">
        <f t="shared" ca="1" si="7"/>
        <v>7450.5316795872013</v>
      </c>
      <c r="I59" s="496">
        <f t="shared" ca="1" si="8"/>
        <v>139290.55533899023</v>
      </c>
      <c r="J59" s="497">
        <f t="shared" ca="1" si="10"/>
        <v>1903488.7018816234</v>
      </c>
      <c r="O59" s="400">
        <f t="shared" si="11"/>
        <v>31</v>
      </c>
      <c r="Q59" s="491"/>
      <c r="S59" s="390" t="s">
        <v>423</v>
      </c>
      <c r="T59" s="504">
        <f ca="1">+H29*0.4</f>
        <v>9537643.9087806493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1756747.614863046</v>
      </c>
      <c r="D60" s="494">
        <f t="shared" ca="1" si="4"/>
        <v>1488662.0289898179</v>
      </c>
      <c r="E60" s="494">
        <f t="shared" ca="1" si="5"/>
        <v>268085.58587322803</v>
      </c>
      <c r="F60" s="494">
        <f t="shared" ca="1" si="6"/>
        <v>274561827.45840085</v>
      </c>
      <c r="G60" s="495">
        <v>45482</v>
      </c>
      <c r="H60" s="494">
        <f t="shared" ca="1" si="7"/>
        <v>7443.3101449490896</v>
      </c>
      <c r="I60" s="496">
        <f t="shared" ca="1" si="8"/>
        <v>134666.65739169429</v>
      </c>
      <c r="J60" s="497">
        <f t="shared" ca="1" si="10"/>
        <v>1898857.5823996894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1756747.614863046</v>
      </c>
      <c r="D61" s="494">
        <f t="shared" ca="1" si="4"/>
        <v>1487209.8987330047</v>
      </c>
      <c r="E61" s="494">
        <f t="shared" ca="1" si="5"/>
        <v>269537.71613004128</v>
      </c>
      <c r="F61" s="494">
        <f t="shared" ca="1" si="6"/>
        <v>274292289.74227083</v>
      </c>
      <c r="G61" s="495">
        <v>45513</v>
      </c>
      <c r="H61" s="494">
        <f t="shared" ca="1" si="7"/>
        <v>7436.0494936650239</v>
      </c>
      <c r="I61" s="496">
        <f t="shared" ca="1" si="8"/>
        <v>139019.80530310361</v>
      </c>
      <c r="J61" s="497">
        <f t="shared" ca="1" si="10"/>
        <v>1903203.4696598146</v>
      </c>
      <c r="O61" s="400">
        <f t="shared" si="11"/>
        <v>31</v>
      </c>
      <c r="Q61" s="491"/>
      <c r="S61" s="390" t="s">
        <v>425</v>
      </c>
      <c r="T61" s="504">
        <f ca="1">+H30</f>
        <v>5558729.5973456325</v>
      </c>
      <c r="U61" s="492"/>
      <c r="V61" s="500">
        <f ca="1">-SUM(T61:T63)*D4</f>
        <v>-164893940.32432941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1756747.614863046</v>
      </c>
      <c r="D62" s="494">
        <f t="shared" ca="1" si="4"/>
        <v>1485749.9027706338</v>
      </c>
      <c r="E62" s="494">
        <f t="shared" ca="1" si="5"/>
        <v>270997.71209241217</v>
      </c>
      <c r="F62" s="494">
        <f t="shared" ca="1" si="6"/>
        <v>274021292.03017843</v>
      </c>
      <c r="G62" s="495">
        <v>45544</v>
      </c>
      <c r="H62" s="494">
        <f t="shared" ca="1" si="7"/>
        <v>7428.7495138531694</v>
      </c>
      <c r="I62" s="496">
        <f t="shared" ca="1" si="8"/>
        <v>138883.32937283645</v>
      </c>
      <c r="J62" s="497">
        <f t="shared" ca="1" si="10"/>
        <v>1903059.6937497356</v>
      </c>
      <c r="O62" s="400">
        <f t="shared" si="11"/>
        <v>31</v>
      </c>
      <c r="Q62" s="491"/>
      <c r="S62" s="390" t="s">
        <v>426</v>
      </c>
      <c r="T62" s="504">
        <f ca="1">+H37</f>
        <v>17117547.591844283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1756747.614863046</v>
      </c>
      <c r="D63" s="494">
        <f t="shared" ca="1" si="4"/>
        <v>1484281.9984968</v>
      </c>
      <c r="E63" s="494">
        <f t="shared" ca="1" si="5"/>
        <v>272465.61636624602</v>
      </c>
      <c r="F63" s="494">
        <f t="shared" ca="1" si="6"/>
        <v>273748826.41381216</v>
      </c>
      <c r="G63" s="495">
        <v>45574</v>
      </c>
      <c r="H63" s="494">
        <f t="shared" ca="1" si="7"/>
        <v>7421.4099924840002</v>
      </c>
      <c r="I63" s="496">
        <f t="shared" ca="1" si="8"/>
        <v>134270.43309478741</v>
      </c>
      <c r="J63" s="497">
        <f t="shared" ca="1" si="10"/>
        <v>1898439.4579503173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1756747.614863046</v>
      </c>
      <c r="D64" s="494">
        <f t="shared" ca="1" si="4"/>
        <v>1482806.1430748159</v>
      </c>
      <c r="E64" s="494">
        <f t="shared" ca="1" si="5"/>
        <v>273941.47178823012</v>
      </c>
      <c r="F64" s="494">
        <f t="shared" ca="1" si="6"/>
        <v>273474884.94202393</v>
      </c>
      <c r="G64" s="495">
        <v>45605</v>
      </c>
      <c r="H64" s="494">
        <f t="shared" ca="1" si="7"/>
        <v>7414.0307153740796</v>
      </c>
      <c r="I64" s="496">
        <f t="shared" ca="1" si="8"/>
        <v>138608.15577419352</v>
      </c>
      <c r="J64" s="497">
        <f t="shared" ca="1" si="10"/>
        <v>1902769.8013526136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-9686930.1742206309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1756747.614863046</v>
      </c>
      <c r="D65" s="494">
        <f t="shared" ca="1" si="4"/>
        <v>1481322.2934359631</v>
      </c>
      <c r="E65" s="494">
        <f t="shared" ca="1" si="5"/>
        <v>275425.32142708288</v>
      </c>
      <c r="F65" s="494">
        <f t="shared" ca="1" si="6"/>
        <v>273199459.62059683</v>
      </c>
      <c r="G65" s="495">
        <v>45635</v>
      </c>
      <c r="H65" s="494">
        <f t="shared" ca="1" si="7"/>
        <v>7406.6114671798159</v>
      </c>
      <c r="I65" s="496">
        <f t="shared" ca="1" si="8"/>
        <v>134002.69362159172</v>
      </c>
      <c r="J65" s="497">
        <f t="shared" ca="1" si="10"/>
        <v>1898156.9199518175</v>
      </c>
      <c r="O65" s="400">
        <f t="shared" si="11"/>
        <v>30</v>
      </c>
      <c r="Q65" s="491"/>
      <c r="S65" s="390" t="s">
        <v>429</v>
      </c>
      <c r="T65" s="504">
        <f ca="1">+H35</f>
        <v>1383847.1677458044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1756747.614863046</v>
      </c>
      <c r="D66" s="494">
        <f t="shared" ca="1" si="4"/>
        <v>1479830.4062782328</v>
      </c>
      <c r="E66" s="494">
        <f t="shared" ca="1" si="5"/>
        <v>276917.20858481317</v>
      </c>
      <c r="F66" s="494">
        <f t="shared" ca="1" si="6"/>
        <v>272922542.41201204</v>
      </c>
      <c r="G66" s="495">
        <v>45666</v>
      </c>
      <c r="H66" s="494">
        <f t="shared" ca="1" si="7"/>
        <v>7399.1520313911642</v>
      </c>
      <c r="I66" s="496">
        <f t="shared" ca="1" si="8"/>
        <v>138329.99305456219</v>
      </c>
      <c r="J66" s="508">
        <f t="shared" ca="1" si="10"/>
        <v>1902476.7599489994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1756747.614863046</v>
      </c>
      <c r="D67" s="494">
        <f t="shared" ca="1" si="4"/>
        <v>1478330.4380650653</v>
      </c>
      <c r="E67" s="494">
        <f t="shared" ca="1" si="5"/>
        <v>278417.17679798068</v>
      </c>
      <c r="F67" s="494">
        <f t="shared" ca="1" si="6"/>
        <v>272644125.23521405</v>
      </c>
      <c r="G67" s="495">
        <v>45697</v>
      </c>
      <c r="H67" s="494">
        <f t="shared" ca="1" si="7"/>
        <v>7391.652190325327</v>
      </c>
      <c r="I67" s="496">
        <f t="shared" ca="1" si="8"/>
        <v>138189.78064128206</v>
      </c>
      <c r="J67" s="508">
        <f t="shared" ca="1" si="10"/>
        <v>1902329.0476946533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1792633.0835316966</v>
      </c>
      <c r="U67" s="492"/>
      <c r="V67" s="500">
        <f ca="1">-SUM(T67:T68)*D4</f>
        <v>-112693692.62691869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1756747.614863046</v>
      </c>
      <c r="D68" s="494">
        <f t="shared" ca="1" si="4"/>
        <v>1476822.3450240763</v>
      </c>
      <c r="E68" s="494">
        <f t="shared" ca="1" si="5"/>
        <v>279925.26983896969</v>
      </c>
      <c r="F68" s="494">
        <f t="shared" ca="1" si="6"/>
        <v>272364199.96537507</v>
      </c>
      <c r="G68" s="495">
        <v>45725</v>
      </c>
      <c r="H68" s="494">
        <f t="shared" ca="1" si="7"/>
        <v>7384.1117251203814</v>
      </c>
      <c r="I68" s="496">
        <f t="shared" ca="1" si="8"/>
        <v>124689.2466075712</v>
      </c>
      <c r="J68" s="508">
        <f t="shared" ca="1" si="10"/>
        <v>1888820.9731957375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14306465.863170974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1756747.614863046</v>
      </c>
      <c r="D69" s="494">
        <f t="shared" ca="1" si="4"/>
        <v>1475306.0831457817</v>
      </c>
      <c r="E69" s="494">
        <f t="shared" ca="1" si="5"/>
        <v>281441.53171726433</v>
      </c>
      <c r="F69" s="494">
        <f t="shared" ca="1" si="6"/>
        <v>272082758.43365782</v>
      </c>
      <c r="G69" s="495">
        <v>45756</v>
      </c>
      <c r="H69" s="494">
        <f t="shared" ca="1" si="7"/>
        <v>7376.5304157289083</v>
      </c>
      <c r="I69" s="496">
        <f t="shared" ca="1" si="8"/>
        <v>137907.0732491349</v>
      </c>
      <c r="J69" s="508">
        <f t="shared" ca="1" si="10"/>
        <v>1902031.2185279098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1756747.614863046</v>
      </c>
      <c r="D70" s="494">
        <f t="shared" ca="1" si="4"/>
        <v>1473781.6081823132</v>
      </c>
      <c r="E70" s="494">
        <f t="shared" ca="1" si="5"/>
        <v>282966.00668073283</v>
      </c>
      <c r="F70" s="494">
        <f t="shared" ca="1" si="6"/>
        <v>271799792.4269771</v>
      </c>
      <c r="G70" s="495">
        <v>45786</v>
      </c>
      <c r="H70" s="494">
        <f t="shared" ca="1" si="7"/>
        <v>7368.9080409115659</v>
      </c>
      <c r="I70" s="496">
        <f t="shared" ca="1" si="8"/>
        <v>133320.55163249231</v>
      </c>
      <c r="J70" s="508">
        <f t="shared" ca="1" si="10"/>
        <v>1897437.07453645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1756747.614863046</v>
      </c>
      <c r="D71" s="494">
        <f t="shared" ca="1" si="4"/>
        <v>1472248.875646126</v>
      </c>
      <c r="E71" s="494">
        <f t="shared" ca="1" si="5"/>
        <v>284498.73921691999</v>
      </c>
      <c r="F71" s="494">
        <f t="shared" ca="1" si="6"/>
        <v>271515293.68776017</v>
      </c>
      <c r="G71" s="495">
        <v>45817</v>
      </c>
      <c r="H71" s="494">
        <f t="shared" ca="1" si="7"/>
        <v>7361.24437823063</v>
      </c>
      <c r="I71" s="496">
        <f t="shared" ca="1" si="8"/>
        <v>137621.2948988594</v>
      </c>
      <c r="J71" s="508">
        <f t="shared" ca="1" si="10"/>
        <v>1901730.154140136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1756747.614863046</v>
      </c>
      <c r="D72" s="494">
        <f t="shared" ca="1" si="4"/>
        <v>1470707.840808701</v>
      </c>
      <c r="E72" s="494">
        <f t="shared" ca="1" si="5"/>
        <v>286039.77405434498</v>
      </c>
      <c r="F72" s="494">
        <f t="shared" ca="1" si="6"/>
        <v>271229253.91370583</v>
      </c>
      <c r="G72" s="495">
        <v>45847</v>
      </c>
      <c r="H72" s="494">
        <f t="shared" ca="1" si="7"/>
        <v>7353.5392040435054</v>
      </c>
      <c r="I72" s="496">
        <f t="shared" ca="1" si="8"/>
        <v>133042.49390700247</v>
      </c>
      <c r="J72" s="508">
        <f t="shared" ca="1" si="10"/>
        <v>1897143.647974092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1756747.614863046</v>
      </c>
      <c r="D73" s="494">
        <f t="shared" ca="1" si="4"/>
        <v>1469158.4586992399</v>
      </c>
      <c r="E73" s="494">
        <f t="shared" ca="1" si="5"/>
        <v>287589.1561638061</v>
      </c>
      <c r="F73" s="494">
        <f t="shared" ca="1" si="6"/>
        <v>270941664.75754201</v>
      </c>
      <c r="G73" s="495">
        <v>45878</v>
      </c>
      <c r="H73" s="494">
        <f t="shared" ca="1" si="7"/>
        <v>7345.7922934961998</v>
      </c>
      <c r="I73" s="496">
        <f t="shared" ca="1" si="8"/>
        <v>137332.4122316397</v>
      </c>
      <c r="J73" s="508">
        <f t="shared" ca="1" si="10"/>
        <v>1901425.8193881819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1756747.614863046</v>
      </c>
      <c r="D74" s="494">
        <f t="shared" ca="1" si="4"/>
        <v>1467600.6841033527</v>
      </c>
      <c r="E74" s="494">
        <f t="shared" ca="1" si="5"/>
        <v>289146.93075969326</v>
      </c>
      <c r="F74" s="494">
        <f t="shared" ca="1" si="6"/>
        <v>270652517.82678235</v>
      </c>
      <c r="G74" s="495">
        <v>45909</v>
      </c>
      <c r="H74" s="494">
        <f t="shared" ca="1" si="7"/>
        <v>7338.003420516764</v>
      </c>
      <c r="I74" s="496">
        <f t="shared" ca="1" si="8"/>
        <v>137186.79625556877</v>
      </c>
      <c r="J74" s="508">
        <f t="shared" ca="1" si="10"/>
        <v>1901272.4145391316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1756747.614863046</v>
      </c>
      <c r="D75" s="494">
        <f t="shared" ca="1" si="4"/>
        <v>1466034.4715617378</v>
      </c>
      <c r="E75" s="494">
        <f t="shared" ca="1" si="5"/>
        <v>290713.14330130816</v>
      </c>
      <c r="F75" s="494">
        <f t="shared" ca="1" si="6"/>
        <v>270361804.68348104</v>
      </c>
      <c r="G75" s="495">
        <v>45939</v>
      </c>
      <c r="H75" s="494">
        <f t="shared" ca="1" si="7"/>
        <v>7330.1723578086894</v>
      </c>
      <c r="I75" s="496">
        <f t="shared" ca="1" si="8"/>
        <v>132619.73373512336</v>
      </c>
      <c r="J75" s="508">
        <f t="shared" ca="1" si="10"/>
        <v>1896697.5209559782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1756747.614863046</v>
      </c>
      <c r="D76" s="494">
        <f t="shared" ca="1" si="4"/>
        <v>1464459.7753688556</v>
      </c>
      <c r="E76" s="494">
        <f t="shared" ca="1" si="5"/>
        <v>292287.83949419041</v>
      </c>
      <c r="F76" s="494">
        <f t="shared" ca="1" si="6"/>
        <v>270069516.84398687</v>
      </c>
      <c r="G76" s="495">
        <v>45970</v>
      </c>
      <c r="H76" s="494">
        <f t="shared" ca="1" si="7"/>
        <v>7322.2988768442774</v>
      </c>
      <c r="I76" s="496">
        <f t="shared" ca="1" si="8"/>
        <v>136893.19377140256</v>
      </c>
      <c r="J76" s="508">
        <f t="shared" ca="1" si="10"/>
        <v>1900963.1075112929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1756747.614863046</v>
      </c>
      <c r="D77" s="494">
        <f t="shared" ca="1" si="4"/>
        <v>1462876.5495715956</v>
      </c>
      <c r="E77" s="494">
        <f t="shared" ca="1" si="5"/>
        <v>293871.06529145036</v>
      </c>
      <c r="F77" s="494">
        <f t="shared" ca="1" si="6"/>
        <v>269775645.7786954</v>
      </c>
      <c r="G77" s="495">
        <v>46000</v>
      </c>
      <c r="H77" s="494">
        <f t="shared" ca="1" si="7"/>
        <v>7314.3827478579778</v>
      </c>
      <c r="I77" s="496">
        <f t="shared" ca="1" si="8"/>
        <v>132334.06325355353</v>
      </c>
      <c r="J77" s="508">
        <f t="shared" ca="1" si="10"/>
        <v>1896396.0608644576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1756747.614863046</v>
      </c>
      <c r="D78" s="494">
        <f t="shared" ca="1" si="4"/>
        <v>1461284.7479679335</v>
      </c>
      <c r="E78" s="494">
        <f t="shared" ca="1" si="5"/>
        <v>295462.86689511244</v>
      </c>
      <c r="F78" s="494">
        <f t="shared" ca="1" si="6"/>
        <v>269480182.91180027</v>
      </c>
      <c r="G78" s="495">
        <v>46031</v>
      </c>
      <c r="H78" s="494">
        <f t="shared" ca="1" si="7"/>
        <v>7306.4237398396681</v>
      </c>
      <c r="I78" s="496">
        <f t="shared" ca="1" si="8"/>
        <v>136596.40197927944</v>
      </c>
      <c r="J78" s="508">
        <f t="shared" ca="1" si="10"/>
        <v>1900650.440582165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1756747.614863046</v>
      </c>
      <c r="D79" s="494">
        <f t="shared" ca="1" si="4"/>
        <v>1459684.3241055848</v>
      </c>
      <c r="E79" s="494">
        <f t="shared" ca="1" si="5"/>
        <v>297063.29075746122</v>
      </c>
      <c r="F79" s="494">
        <f t="shared" ca="1" si="6"/>
        <v>269183119.62104279</v>
      </c>
      <c r="G79" s="495">
        <v>46062</v>
      </c>
      <c r="H79" s="494">
        <f t="shared" ca="1" si="7"/>
        <v>7298.4216205279236</v>
      </c>
      <c r="I79" s="496">
        <f t="shared" ca="1" si="8"/>
        <v>136446.79928100819</v>
      </c>
      <c r="J79" s="508">
        <f t="shared" ca="1" si="10"/>
        <v>1900492.8357645823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1756747.614863046</v>
      </c>
      <c r="D80" s="494">
        <f t="shared" ca="1" si="4"/>
        <v>1458075.2312806484</v>
      </c>
      <c r="E80" s="494">
        <f t="shared" ca="1" si="5"/>
        <v>298672.3835823976</v>
      </c>
      <c r="F80" s="494">
        <f t="shared" ca="1" si="6"/>
        <v>268884447.23746037</v>
      </c>
      <c r="G80" s="495">
        <v>46090</v>
      </c>
      <c r="H80" s="494">
        <f t="shared" ca="1" si="7"/>
        <v>7290.376156403242</v>
      </c>
      <c r="I80" s="496">
        <f t="shared" ca="1" si="8"/>
        <v>123106.41337335689</v>
      </c>
      <c r="J80" s="508">
        <f t="shared" ca="1" si="10"/>
        <v>1887144.4043928061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1756747.614863046</v>
      </c>
      <c r="D81" s="494">
        <f t="shared" ca="1" si="4"/>
        <v>1456457.4225362437</v>
      </c>
      <c r="E81" s="494">
        <f t="shared" ca="1" si="5"/>
        <v>300290.19232680229</v>
      </c>
      <c r="F81" s="494">
        <f t="shared" ca="1" si="6"/>
        <v>268584157.04513359</v>
      </c>
      <c r="G81" s="495">
        <v>46121</v>
      </c>
      <c r="H81" s="494">
        <f t="shared" ca="1" si="7"/>
        <v>7282.2871126812188</v>
      </c>
      <c r="I81" s="496">
        <f t="shared" ca="1" si="8"/>
        <v>136145.15845123408</v>
      </c>
      <c r="J81" s="508">
        <f t="shared" ca="1" si="10"/>
        <v>1900175.0604269612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1756747.614863046</v>
      </c>
      <c r="D82" s="494">
        <f t="shared" ca="1" si="4"/>
        <v>1454830.8506611404</v>
      </c>
      <c r="E82" s="494">
        <f t="shared" ca="1" si="5"/>
        <v>301916.76420190558</v>
      </c>
      <c r="F82" s="494">
        <f t="shared" ca="1" si="6"/>
        <v>268282240.28093168</v>
      </c>
      <c r="G82" s="495">
        <v>46151</v>
      </c>
      <c r="H82" s="494">
        <f t="shared" ca="1" si="7"/>
        <v>7274.1542533057018</v>
      </c>
      <c r="I82" s="496">
        <f t="shared" ca="1" si="8"/>
        <v>131606.23695211546</v>
      </c>
      <c r="J82" s="508">
        <f t="shared" ca="1" si="10"/>
        <v>1895628.0060684672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1756747.614863046</v>
      </c>
      <c r="D83" s="494">
        <f t="shared" ca="1" si="4"/>
        <v>1453195.4681883799</v>
      </c>
      <c r="E83" s="494">
        <f t="shared" ca="1" si="5"/>
        <v>303552.14667466609</v>
      </c>
      <c r="F83" s="494">
        <f t="shared" ca="1" si="6"/>
        <v>267978688.13425702</v>
      </c>
      <c r="G83" s="495">
        <v>46182</v>
      </c>
      <c r="H83" s="494">
        <f t="shared" ca="1" si="7"/>
        <v>7265.9773409418995</v>
      </c>
      <c r="I83" s="496">
        <f t="shared" ca="1" si="8"/>
        <v>135840.24099557841</v>
      </c>
      <c r="J83" s="508">
        <f t="shared" ca="1" si="10"/>
        <v>1899853.8331995662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1756747.614863046</v>
      </c>
      <c r="D84" s="494">
        <f t="shared" ca="1" si="4"/>
        <v>1451551.2273938921</v>
      </c>
      <c r="E84" s="494">
        <f t="shared" ca="1" si="5"/>
        <v>305196.38746915385</v>
      </c>
      <c r="F84" s="494">
        <f t="shared" ca="1" si="6"/>
        <v>267673491.74678788</v>
      </c>
      <c r="G84" s="495">
        <v>46212</v>
      </c>
      <c r="H84" s="494">
        <f t="shared" ca="1" si="7"/>
        <v>7257.7561369694604</v>
      </c>
      <c r="I84" s="496">
        <f t="shared" ca="1" si="8"/>
        <v>131309.55718578593</v>
      </c>
      <c r="J84" s="508">
        <f t="shared" ca="1" si="10"/>
        <v>1895314.9281858013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1756747.614863046</v>
      </c>
      <c r="D85" s="494">
        <f t="shared" ca="1" si="4"/>
        <v>1449898.080295101</v>
      </c>
      <c r="E85" s="494">
        <f t="shared" ca="1" si="5"/>
        <v>306849.53456794494</v>
      </c>
      <c r="F85" s="494">
        <f t="shared" ca="1" si="6"/>
        <v>267366642.21221992</v>
      </c>
      <c r="G85" s="495">
        <v>46243</v>
      </c>
      <c r="H85" s="494">
        <f t="shared" ca="1" si="7"/>
        <v>7249.4904014755048</v>
      </c>
      <c r="I85" s="496">
        <f t="shared" ca="1" si="8"/>
        <v>135532.01132112357</v>
      </c>
      <c r="J85" s="508">
        <f t="shared" ca="1" si="10"/>
        <v>1899529.1165856449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1756747.614863046</v>
      </c>
      <c r="D86" s="494">
        <f t="shared" ca="1" si="4"/>
        <v>1448235.9786495247</v>
      </c>
      <c r="E86" s="494">
        <f t="shared" ca="1" si="5"/>
        <v>308511.63621352124</v>
      </c>
      <c r="F86" s="494">
        <f t="shared" ca="1" si="6"/>
        <v>267058130.57600641</v>
      </c>
      <c r="G86" s="495">
        <v>46274</v>
      </c>
      <c r="H86" s="494">
        <f t="shared" ca="1" si="7"/>
        <v>7241.179893247624</v>
      </c>
      <c r="I86" s="496">
        <f t="shared" ca="1" si="8"/>
        <v>135376.64317345401</v>
      </c>
      <c r="J86" s="508">
        <f t="shared" ca="1" si="10"/>
        <v>1899365.4379297476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1756747.614863046</v>
      </c>
      <c r="D87" s="494">
        <f t="shared" ca="1" si="4"/>
        <v>1446564.873953368</v>
      </c>
      <c r="E87" s="494">
        <f t="shared" ca="1" si="5"/>
        <v>310182.74090967793</v>
      </c>
      <c r="F87" s="494">
        <f t="shared" ca="1" si="6"/>
        <v>266747947.83509675</v>
      </c>
      <c r="G87" s="495">
        <v>46304</v>
      </c>
      <c r="H87" s="494">
        <f t="shared" ca="1" si="7"/>
        <v>7232.8243697668404</v>
      </c>
      <c r="I87" s="496">
        <f t="shared" ca="1" si="8"/>
        <v>130858.48398224314</v>
      </c>
      <c r="J87" s="508">
        <f t="shared" ca="1" si="10"/>
        <v>1894838.9232150558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1756747.614863046</v>
      </c>
      <c r="D88" s="494">
        <f t="shared" ca="1" si="4"/>
        <v>1444884.7174401074</v>
      </c>
      <c r="E88" s="494">
        <f t="shared" ca="1" si="5"/>
        <v>311862.89742293861</v>
      </c>
      <c r="F88" s="494">
        <f t="shared" ca="1" si="6"/>
        <v>266436084.93767381</v>
      </c>
      <c r="G88" s="495">
        <v>46335</v>
      </c>
      <c r="H88" s="494">
        <f t="shared" ca="1" si="7"/>
        <v>7224.4235872005365</v>
      </c>
      <c r="I88" s="496">
        <f t="shared" ca="1" si="8"/>
        <v>135063.37758717063</v>
      </c>
      <c r="J88" s="508">
        <f t="shared" ca="1" si="10"/>
        <v>1899035.416037417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1756747.614863046</v>
      </c>
      <c r="D89" s="494">
        <f t="shared" ca="1" si="4"/>
        <v>1443195.4600790665</v>
      </c>
      <c r="E89" s="494">
        <f t="shared" ca="1" si="5"/>
        <v>313552.15478397952</v>
      </c>
      <c r="F89" s="494">
        <f t="shared" ca="1" si="6"/>
        <v>266122532.78288981</v>
      </c>
      <c r="G89" s="495">
        <v>46365</v>
      </c>
      <c r="H89" s="494">
        <f t="shared" ca="1" si="7"/>
        <v>7215.9773003953323</v>
      </c>
      <c r="I89" s="496">
        <f t="shared" ca="1" si="8"/>
        <v>130553.68161946014</v>
      </c>
      <c r="J89" s="508">
        <f t="shared" ca="1" si="10"/>
        <v>1894517.2737829015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1756747.614863046</v>
      </c>
      <c r="D90" s="494">
        <f t="shared" ca="1" si="4"/>
        <v>1441497.0525739866</v>
      </c>
      <c r="E90" s="494">
        <f t="shared" ca="1" si="5"/>
        <v>315250.56228905939</v>
      </c>
      <c r="F90" s="494">
        <f t="shared" ca="1" si="6"/>
        <v>265807282.22060075</v>
      </c>
      <c r="G90" s="495">
        <v>46396</v>
      </c>
      <c r="H90" s="494">
        <f t="shared" ca="1" si="7"/>
        <v>7207.4852628699327</v>
      </c>
      <c r="I90" s="496">
        <f t="shared" ca="1" si="8"/>
        <v>134746.70909906988</v>
      </c>
      <c r="J90" s="508">
        <f t="shared" ca="1" si="10"/>
        <v>1898701.8092249858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1756747.614863046</v>
      </c>
      <c r="D91" s="494">
        <f t="shared" ca="1" si="4"/>
        <v>1439789.4453615875</v>
      </c>
      <c r="E91" s="494">
        <f t="shared" ca="1" si="5"/>
        <v>316958.16950145853</v>
      </c>
      <c r="F91" s="494">
        <f t="shared" ca="1" si="6"/>
        <v>265490324.0510993</v>
      </c>
      <c r="G91" s="495">
        <v>46427</v>
      </c>
      <c r="H91" s="494">
        <f t="shared" ca="1" si="7"/>
        <v>7198.9472268079371</v>
      </c>
      <c r="I91" s="496">
        <f t="shared" ca="1" si="8"/>
        <v>134587.08723103083</v>
      </c>
      <c r="J91" s="508">
        <f t="shared" ca="1" si="10"/>
        <v>1898533.6493208848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1756747.614863046</v>
      </c>
      <c r="D92" s="494">
        <f t="shared" ca="1" si="4"/>
        <v>1438072.5886101213</v>
      </c>
      <c r="E92" s="494">
        <f t="shared" ca="1" si="5"/>
        <v>318675.0262529247</v>
      </c>
      <c r="F92" s="494">
        <f t="shared" ca="1" si="6"/>
        <v>265171649.02484637</v>
      </c>
      <c r="G92" s="495">
        <v>46455</v>
      </c>
      <c r="H92" s="494">
        <f t="shared" ca="1" si="7"/>
        <v>7190.3629430506062</v>
      </c>
      <c r="I92" s="496">
        <f t="shared" ca="1" si="8"/>
        <v>121417.57486603607</v>
      </c>
      <c r="J92" s="508">
        <f t="shared" ca="1" si="10"/>
        <v>1885355.5526721328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1756747.614863046</v>
      </c>
      <c r="D93" s="494">
        <f t="shared" ca="1" si="4"/>
        <v>1436346.4322179179</v>
      </c>
      <c r="E93" s="494">
        <f t="shared" ca="1" si="5"/>
        <v>320401.18264512811</v>
      </c>
      <c r="F93" s="494">
        <f t="shared" ca="1" si="6"/>
        <v>264851247.84220123</v>
      </c>
      <c r="G93" s="495">
        <v>46486</v>
      </c>
      <c r="H93" s="494">
        <f t="shared" ca="1" si="7"/>
        <v>7181.7321610895897</v>
      </c>
      <c r="I93" s="496">
        <f t="shared" ca="1" si="8"/>
        <v>134265.24495624722</v>
      </c>
      <c r="J93" s="508">
        <f t="shared" ca="1" si="10"/>
        <v>1898194.5919803828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1756747.614863046</v>
      </c>
      <c r="D94" s="494">
        <f t="shared" ca="1" si="4"/>
        <v>1434610.9258119233</v>
      </c>
      <c r="E94" s="494">
        <f t="shared" ca="1" si="5"/>
        <v>322136.68905112264</v>
      </c>
      <c r="F94" s="494">
        <f t="shared" ca="1" si="6"/>
        <v>264529111.15315011</v>
      </c>
      <c r="G94" s="495">
        <v>46516</v>
      </c>
      <c r="H94" s="494">
        <f t="shared" ca="1" si="7"/>
        <v>7173.0546290596167</v>
      </c>
      <c r="I94" s="496">
        <f t="shared" ca="1" si="8"/>
        <v>129777.11144267859</v>
      </c>
      <c r="J94" s="508">
        <f t="shared" ca="1" si="10"/>
        <v>1893697.7809347841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1756747.614863046</v>
      </c>
      <c r="D95" s="494">
        <f t="shared" ca="1" si="4"/>
        <v>1432866.0187462298</v>
      </c>
      <c r="E95" s="494">
        <f t="shared" ca="1" si="5"/>
        <v>323881.59611681616</v>
      </c>
      <c r="F95" s="494">
        <f t="shared" ca="1" si="6"/>
        <v>264205229.5570333</v>
      </c>
      <c r="G95" s="495">
        <v>46547</v>
      </c>
      <c r="H95" s="494">
        <f t="shared" ca="1" si="7"/>
        <v>7164.3300937311487</v>
      </c>
      <c r="I95" s="496">
        <f t="shared" ca="1" si="8"/>
        <v>133939.90661387832</v>
      </c>
      <c r="J95" s="508">
        <f t="shared" ca="1" si="10"/>
        <v>1897851.8515706556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1756747.614863046</v>
      </c>
      <c r="D96" s="494">
        <f t="shared" ca="1" si="4"/>
        <v>1431111.6601005972</v>
      </c>
      <c r="E96" s="494">
        <f t="shared" ca="1" si="5"/>
        <v>325635.95476244879</v>
      </c>
      <c r="F96" s="494">
        <f t="shared" ca="1" si="6"/>
        <v>263879593.60227084</v>
      </c>
      <c r="G96" s="495">
        <v>46577</v>
      </c>
      <c r="H96" s="494">
        <f t="shared" ca="1" si="7"/>
        <v>7155.5583005029857</v>
      </c>
      <c r="I96" s="496">
        <f t="shared" ca="1" si="8"/>
        <v>129460.56248294632</v>
      </c>
      <c r="J96" s="508">
        <f t="shared" ca="1" si="10"/>
        <v>1893363.7356464954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1756747.614863046</v>
      </c>
      <c r="D97" s="494">
        <f t="shared" ca="1" si="4"/>
        <v>1429347.7986789672</v>
      </c>
      <c r="E97" s="494">
        <f t="shared" ca="1" si="5"/>
        <v>327399.81618407881</v>
      </c>
      <c r="F97" s="494">
        <f t="shared" ca="1" si="6"/>
        <v>263552193.78608677</v>
      </c>
      <c r="G97" s="495">
        <v>46608</v>
      </c>
      <c r="H97" s="494">
        <f t="shared" ca="1" si="7"/>
        <v>7146.7389933948361</v>
      </c>
      <c r="I97" s="496">
        <f t="shared" ca="1" si="8"/>
        <v>133611.03422728312</v>
      </c>
      <c r="J97" s="508">
        <f t="shared" ca="1" si="10"/>
        <v>1897505.3880837241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1756747.614863046</v>
      </c>
      <c r="D98" s="494">
        <f t="shared" ca="1" si="4"/>
        <v>1427574.3830079699</v>
      </c>
      <c r="E98" s="494">
        <f t="shared" ca="1" si="5"/>
        <v>329173.23185507604</v>
      </c>
      <c r="F98" s="494">
        <f t="shared" ca="1" si="6"/>
        <v>263223020.5542317</v>
      </c>
      <c r="G98" s="495">
        <v>46639</v>
      </c>
      <c r="H98" s="494">
        <f t="shared" ca="1" si="7"/>
        <v>7137.8719150398501</v>
      </c>
      <c r="I98" s="496">
        <f t="shared" ca="1" si="8"/>
        <v>133445.26078702192</v>
      </c>
      <c r="J98" s="508">
        <f t="shared" ca="1" si="10"/>
        <v>1897330.7475651077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1756747.614863046</v>
      </c>
      <c r="D99" s="494">
        <f t="shared" ca="1" si="4"/>
        <v>1425791.3613354217</v>
      </c>
      <c r="E99" s="494">
        <f t="shared" ca="1" si="5"/>
        <v>330956.2535276243</v>
      </c>
      <c r="F99" s="494">
        <f t="shared" ca="1" si="6"/>
        <v>262892064.30070409</v>
      </c>
      <c r="G99" s="495">
        <v>46669</v>
      </c>
      <c r="H99" s="494">
        <f t="shared" ca="1" si="7"/>
        <v>7128.956806677108</v>
      </c>
      <c r="I99" s="496">
        <f t="shared" ca="1" si="8"/>
        <v>128979.28007157352</v>
      </c>
      <c r="J99" s="508">
        <f t="shared" ca="1" si="10"/>
        <v>1892855.8517412967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1756747.614863046</v>
      </c>
      <c r="D100" s="494">
        <f t="shared" ca="1" si="4"/>
        <v>1423998.681628814</v>
      </c>
      <c r="E100" s="494">
        <f t="shared" ca="1" si="5"/>
        <v>332748.93323423201</v>
      </c>
      <c r="F100" s="494">
        <f t="shared" ca="1" si="6"/>
        <v>262559315.36746985</v>
      </c>
      <c r="G100" s="495">
        <v>46700</v>
      </c>
      <c r="H100" s="494">
        <f t="shared" ca="1" si="7"/>
        <v>7119.9934081440697</v>
      </c>
      <c r="I100" s="496">
        <f t="shared" ca="1" si="8"/>
        <v>133111.01522425649</v>
      </c>
      <c r="J100" s="508">
        <f t="shared" ca="1" si="10"/>
        <v>1896978.6234954465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1756747.614863046</v>
      </c>
      <c r="D101" s="494">
        <f t="shared" ca="1" si="4"/>
        <v>1422196.291573795</v>
      </c>
      <c r="E101" s="494">
        <f t="shared" ca="1" si="5"/>
        <v>334551.32328925095</v>
      </c>
      <c r="F101" s="494">
        <f t="shared" ca="1" si="6"/>
        <v>262224764.0441806</v>
      </c>
      <c r="G101" s="495">
        <v>46730</v>
      </c>
      <c r="H101" s="494">
        <f t="shared" ca="1" si="7"/>
        <v>7110.9814578689748</v>
      </c>
      <c r="I101" s="496">
        <f t="shared" ca="1" si="8"/>
        <v>128654.06453006022</v>
      </c>
      <c r="J101" s="508">
        <f t="shared" ca="1" si="10"/>
        <v>1892512.6608509752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1756747.614863046</v>
      </c>
      <c r="D102" s="494">
        <f t="shared" ca="1" si="4"/>
        <v>1420384.1385726449</v>
      </c>
      <c r="E102" s="494">
        <f t="shared" ca="1" si="5"/>
        <v>336363.47629040107</v>
      </c>
      <c r="F102" s="494">
        <f t="shared" ca="1" si="6"/>
        <v>261888400.5678902</v>
      </c>
      <c r="G102" s="495">
        <v>46761</v>
      </c>
      <c r="H102" s="494">
        <f t="shared" ca="1" si="7"/>
        <v>7101.9206928632248</v>
      </c>
      <c r="I102" s="496">
        <f t="shared" ca="1" si="8"/>
        <v>132773.13886103677</v>
      </c>
      <c r="J102" s="508">
        <f t="shared" ca="1" si="10"/>
        <v>1896622.674416946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1756747.614863046</v>
      </c>
      <c r="D103" s="494">
        <f t="shared" ca="1" si="4"/>
        <v>1418562.1697427386</v>
      </c>
      <c r="E103" s="494">
        <f t="shared" ca="1" si="5"/>
        <v>338185.44512030738</v>
      </c>
      <c r="F103" s="494">
        <f t="shared" ca="1" si="6"/>
        <v>261550215.12276989</v>
      </c>
      <c r="G103" s="495">
        <v>46792</v>
      </c>
      <c r="H103" s="494">
        <f t="shared" ca="1" si="7"/>
        <v>7092.8108487136933</v>
      </c>
      <c r="I103" s="496">
        <f t="shared" ca="1" si="8"/>
        <v>132602.82682087505</v>
      </c>
      <c r="J103" s="508">
        <f t="shared" ca="1" si="10"/>
        <v>1896443.2525326347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1756747.614863046</v>
      </c>
      <c r="D104" s="494">
        <f t="shared" ca="1" si="4"/>
        <v>1416730.3319150037</v>
      </c>
      <c r="E104" s="494">
        <f t="shared" ca="1" si="5"/>
        <v>340017.28294804227</v>
      </c>
      <c r="F104" s="494">
        <f t="shared" ca="1" si="6"/>
        <v>261210197.83982185</v>
      </c>
      <c r="G104" s="495">
        <v>46821</v>
      </c>
      <c r="H104" s="494">
        <f t="shared" ca="1" si="7"/>
        <v>7083.6516595750181</v>
      </c>
      <c r="I104" s="496">
        <f t="shared" ca="1" si="8"/>
        <v>123887.61856315201</v>
      </c>
      <c r="J104" s="508">
        <f t="shared" ca="1" si="10"/>
        <v>1887718.885085773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1756747.614863046</v>
      </c>
      <c r="D105" s="494">
        <f t="shared" ca="1" si="4"/>
        <v>1414888.5716323685</v>
      </c>
      <c r="E105" s="494">
        <f t="shared" ca="1" si="5"/>
        <v>341859.04323067749</v>
      </c>
      <c r="F105" s="494">
        <f t="shared" ca="1" si="6"/>
        <v>260868338.79659116</v>
      </c>
      <c r="G105" s="495">
        <v>46852</v>
      </c>
      <c r="H105" s="494">
        <f t="shared" ca="1" si="7"/>
        <v>7074.4428581618422</v>
      </c>
      <c r="I105" s="496">
        <f t="shared" ca="1" si="8"/>
        <v>132259.43017289645</v>
      </c>
      <c r="J105" s="508">
        <f t="shared" ca="1" si="10"/>
        <v>1896081.4878941043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1756747.614863046</v>
      </c>
      <c r="D106" s="494">
        <f t="shared" ca="1" si="4"/>
        <v>1413036.8351482023</v>
      </c>
      <c r="E106" s="494">
        <f t="shared" ca="1" si="5"/>
        <v>343710.77971484372</v>
      </c>
      <c r="F106" s="494">
        <f t="shared" ca="1" si="6"/>
        <v>260524628.01687631</v>
      </c>
      <c r="G106" s="495">
        <v>46882</v>
      </c>
      <c r="H106" s="494">
        <f t="shared" ca="1" si="7"/>
        <v>7065.1841757410111</v>
      </c>
      <c r="I106" s="496">
        <f t="shared" ca="1" si="8"/>
        <v>127825.48601032965</v>
      </c>
      <c r="J106" s="508">
        <f t="shared" ca="1" si="10"/>
        <v>1891638.2850491165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1756747.614863046</v>
      </c>
      <c r="D107" s="494">
        <f t="shared" ca="1" si="4"/>
        <v>1411175.0684247466</v>
      </c>
      <c r="E107" s="494">
        <f t="shared" ca="1" si="5"/>
        <v>345572.54643829935</v>
      </c>
      <c r="F107" s="494">
        <f t="shared" ca="1" si="6"/>
        <v>260179055.470438</v>
      </c>
      <c r="G107" s="495">
        <v>46913</v>
      </c>
      <c r="H107" s="494">
        <f t="shared" ca="1" si="7"/>
        <v>7055.8753421237334</v>
      </c>
      <c r="I107" s="496">
        <f t="shared" ca="1" si="8"/>
        <v>131912.30331921167</v>
      </c>
      <c r="J107" s="508">
        <f t="shared" ca="1" si="10"/>
        <v>1895715.7935243812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1756747.614863046</v>
      </c>
      <c r="D108" s="494">
        <f t="shared" ca="1" si="4"/>
        <v>1409303.2171315392</v>
      </c>
      <c r="E108" s="494">
        <f t="shared" ca="1" si="5"/>
        <v>347444.39773150673</v>
      </c>
      <c r="F108" s="494">
        <f t="shared" ca="1" si="6"/>
        <v>259831611.07270649</v>
      </c>
      <c r="G108" s="495">
        <v>46943</v>
      </c>
      <c r="H108" s="494">
        <f t="shared" ca="1" si="7"/>
        <v>7046.5160856576958</v>
      </c>
      <c r="I108" s="496">
        <f t="shared" ca="1" si="8"/>
        <v>127487.73718051461</v>
      </c>
      <c r="J108" s="508">
        <f t="shared" ca="1" si="10"/>
        <v>1891281.8681292185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1756747.614863046</v>
      </c>
      <c r="D109" s="494">
        <f t="shared" ca="1" si="4"/>
        <v>1407421.2266438268</v>
      </c>
      <c r="E109" s="494">
        <f t="shared" ca="1" si="5"/>
        <v>349326.38821921917</v>
      </c>
      <c r="F109" s="494">
        <f t="shared" ca="1" si="6"/>
        <v>259482284.68448728</v>
      </c>
      <c r="G109" s="495">
        <v>46974</v>
      </c>
      <c r="H109" s="494">
        <f t="shared" ca="1" si="7"/>
        <v>7037.1061332191339</v>
      </c>
      <c r="I109" s="496">
        <f t="shared" ca="1" si="8"/>
        <v>131561.40573981369</v>
      </c>
      <c r="J109" s="508">
        <f t="shared" ca="1" si="10"/>
        <v>1895346.1267360789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1756747.614863046</v>
      </c>
      <c r="D110" s="494">
        <f t="shared" ca="1" si="4"/>
        <v>1405529.0420409727</v>
      </c>
      <c r="E110" s="494">
        <f t="shared" ca="1" si="5"/>
        <v>351218.57282207324</v>
      </c>
      <c r="F110" s="494">
        <f t="shared" ca="1" si="6"/>
        <v>259131066.11166522</v>
      </c>
      <c r="G110" s="495">
        <v>47005</v>
      </c>
      <c r="H110" s="494">
        <f t="shared" ca="1" si="7"/>
        <v>7027.6452102048634</v>
      </c>
      <c r="I110" s="496">
        <f t="shared" ca="1" si="8"/>
        <v>131384.5301452454</v>
      </c>
      <c r="J110" s="508">
        <f t="shared" ca="1" si="10"/>
        <v>1895159.7902184962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1756747.614863046</v>
      </c>
      <c r="D111" s="494">
        <f t="shared" ca="1" si="4"/>
        <v>1403626.6081048534</v>
      </c>
      <c r="E111" s="494">
        <f t="shared" ca="1" si="5"/>
        <v>353121.00675819255</v>
      </c>
      <c r="F111" s="494">
        <f t="shared" ca="1" si="6"/>
        <v>258777945.10490704</v>
      </c>
      <c r="G111" s="495">
        <v>47035</v>
      </c>
      <c r="H111" s="494">
        <f t="shared" ca="1" si="7"/>
        <v>7018.133040524267</v>
      </c>
      <c r="I111" s="496">
        <f t="shared" ca="1" si="8"/>
        <v>126974.22239471594</v>
      </c>
      <c r="J111" s="508">
        <f t="shared" ca="1" si="10"/>
        <v>1890739.9702982863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1756747.614863046</v>
      </c>
      <c r="D112" s="494">
        <f t="shared" ref="D112:D175" ca="1" si="12">+F111*(($H$6/100)/$H$9)</f>
        <v>1401713.8693182464</v>
      </c>
      <c r="E112" s="494">
        <f t="shared" ref="E112:E175" ca="1" si="13">+C112-D112</f>
        <v>355033.7455447996</v>
      </c>
      <c r="F112" s="494">
        <f t="shared" ref="F112:F175" ca="1" si="14">IF(F111&lt;1,0,+F111-E112)</f>
        <v>258422911.35936224</v>
      </c>
      <c r="G112" s="495">
        <v>47066</v>
      </c>
      <c r="H112" s="494">
        <f t="shared" ref="H112:H175" ca="1" si="15">+D112*$H$7/100</f>
        <v>7008.5693465912318</v>
      </c>
      <c r="I112" s="496">
        <f t="shared" ref="I112:I175" ca="1" si="16">+F111*$R$41*O112</f>
        <v>131027.8995381179</v>
      </c>
      <c r="J112" s="508">
        <f t="shared" ca="1" si="10"/>
        <v>1894784.083747755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1756747.614863046</v>
      </c>
      <c r="D113" s="494">
        <f t="shared" ca="1" si="12"/>
        <v>1399790.7698632122</v>
      </c>
      <c r="E113" s="494">
        <f t="shared" ca="1" si="13"/>
        <v>356956.84499983373</v>
      </c>
      <c r="F113" s="494">
        <f t="shared" ca="1" si="14"/>
        <v>258065954.51436242</v>
      </c>
      <c r="G113" s="495">
        <v>47096</v>
      </c>
      <c r="H113" s="494">
        <f t="shared" ca="1" si="15"/>
        <v>6998.9538493160617</v>
      </c>
      <c r="I113" s="496">
        <f t="shared" ca="1" si="16"/>
        <v>126627.22656608748</v>
      </c>
      <c r="J113" s="508">
        <f t="shared" ref="J113:J176" ca="1" si="18">+C113+H113+I113</f>
        <v>1890373.7952784495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1756747.614863046</v>
      </c>
      <c r="D114" s="494">
        <f t="shared" ca="1" si="12"/>
        <v>1397857.2536194632</v>
      </c>
      <c r="E114" s="494">
        <f t="shared" ca="1" si="13"/>
        <v>358890.3612435828</v>
      </c>
      <c r="F114" s="494">
        <f t="shared" ca="1" si="14"/>
        <v>257707064.15311885</v>
      </c>
      <c r="G114" s="495">
        <v>47127</v>
      </c>
      <c r="H114" s="494">
        <f t="shared" ca="1" si="15"/>
        <v>6989.2862680973158</v>
      </c>
      <c r="I114" s="496">
        <f t="shared" ca="1" si="16"/>
        <v>130667.39496910549</v>
      </c>
      <c r="J114" s="508">
        <f t="shared" ca="1" si="18"/>
        <v>1894404.2961002488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1756747.614863046</v>
      </c>
      <c r="D115" s="494">
        <f t="shared" ca="1" si="12"/>
        <v>1395913.2641627272</v>
      </c>
      <c r="E115" s="494">
        <f t="shared" ca="1" si="13"/>
        <v>360834.35070031881</v>
      </c>
      <c r="F115" s="494">
        <f t="shared" ca="1" si="14"/>
        <v>257346229.80241853</v>
      </c>
      <c r="G115" s="495">
        <v>47158</v>
      </c>
      <c r="H115" s="494">
        <f t="shared" ca="1" si="15"/>
        <v>6979.5663208136357</v>
      </c>
      <c r="I115" s="496">
        <f t="shared" ca="1" si="16"/>
        <v>130485.67681619582</v>
      </c>
      <c r="J115" s="508">
        <f t="shared" ca="1" si="18"/>
        <v>1894212.8580000554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1756747.614863046</v>
      </c>
      <c r="D116" s="494">
        <f t="shared" ca="1" si="12"/>
        <v>1393958.7447631005</v>
      </c>
      <c r="E116" s="494">
        <f t="shared" ca="1" si="13"/>
        <v>362788.87009994546</v>
      </c>
      <c r="F116" s="494">
        <f t="shared" ca="1" si="14"/>
        <v>256983440.9323186</v>
      </c>
      <c r="G116" s="495">
        <v>47186</v>
      </c>
      <c r="H116" s="494">
        <f t="shared" ca="1" si="15"/>
        <v>6969.7937238155027</v>
      </c>
      <c r="I116" s="496">
        <f t="shared" ca="1" si="16"/>
        <v>117693.00909630608</v>
      </c>
      <c r="J116" s="508">
        <f t="shared" ca="1" si="18"/>
        <v>1881410.4176831676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1756747.614863046</v>
      </c>
      <c r="D117" s="494">
        <f t="shared" ca="1" si="12"/>
        <v>1391993.6383833925</v>
      </c>
      <c r="E117" s="494">
        <f t="shared" ca="1" si="13"/>
        <v>364753.9764796535</v>
      </c>
      <c r="F117" s="494">
        <f t="shared" ca="1" si="14"/>
        <v>256618686.95583895</v>
      </c>
      <c r="G117" s="495">
        <v>47217</v>
      </c>
      <c r="H117" s="494">
        <f t="shared" ca="1" si="15"/>
        <v>6959.9681919169625</v>
      </c>
      <c r="I117" s="496">
        <f t="shared" ca="1" si="16"/>
        <v>130119.28225873064</v>
      </c>
      <c r="J117" s="508">
        <f t="shared" ca="1" si="18"/>
        <v>1893826.8653136936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1756747.614863046</v>
      </c>
      <c r="D118" s="494">
        <f t="shared" ca="1" si="12"/>
        <v>1390017.8876774609</v>
      </c>
      <c r="E118" s="494">
        <f t="shared" ca="1" si="13"/>
        <v>366729.72718558507</v>
      </c>
      <c r="F118" s="494">
        <f t="shared" ca="1" si="14"/>
        <v>256251957.22865337</v>
      </c>
      <c r="G118" s="495">
        <v>47247</v>
      </c>
      <c r="H118" s="494">
        <f t="shared" ca="1" si="15"/>
        <v>6950.0894383873047</v>
      </c>
      <c r="I118" s="496">
        <f t="shared" ca="1" si="16"/>
        <v>125743.15660836105</v>
      </c>
      <c r="J118" s="508">
        <f t="shared" ca="1" si="18"/>
        <v>1889440.8609097942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1756747.614863046</v>
      </c>
      <c r="D119" s="494">
        <f t="shared" ca="1" si="12"/>
        <v>1388031.4349885392</v>
      </c>
      <c r="E119" s="494">
        <f t="shared" ca="1" si="13"/>
        <v>368716.17987450678</v>
      </c>
      <c r="F119" s="494">
        <f t="shared" ca="1" si="14"/>
        <v>255883241.04877886</v>
      </c>
      <c r="G119" s="495">
        <v>47278</v>
      </c>
      <c r="H119" s="494">
        <f t="shared" ca="1" si="15"/>
        <v>6940.1571749426957</v>
      </c>
      <c r="I119" s="496">
        <f t="shared" ca="1" si="16"/>
        <v>129748.9076767748</v>
      </c>
      <c r="J119" s="508">
        <f t="shared" ca="1" si="18"/>
        <v>1893436.6797147635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1756747.614863046</v>
      </c>
      <c r="D120" s="494">
        <f t="shared" ca="1" si="12"/>
        <v>1386034.2223475522</v>
      </c>
      <c r="E120" s="494">
        <f t="shared" ca="1" si="13"/>
        <v>370713.39251549379</v>
      </c>
      <c r="F120" s="494">
        <f t="shared" ca="1" si="14"/>
        <v>255512527.65626338</v>
      </c>
      <c r="G120" s="495">
        <v>47308</v>
      </c>
      <c r="H120" s="494">
        <f t="shared" ca="1" si="15"/>
        <v>6930.1711117377608</v>
      </c>
      <c r="I120" s="496">
        <f t="shared" ca="1" si="16"/>
        <v>125382.78811390162</v>
      </c>
      <c r="J120" s="508">
        <f t="shared" ca="1" si="18"/>
        <v>1889060.5740886854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1756747.614863046</v>
      </c>
      <c r="D121" s="494">
        <f t="shared" ca="1" si="12"/>
        <v>1384026.1914714267</v>
      </c>
      <c r="E121" s="494">
        <f t="shared" ca="1" si="13"/>
        <v>372721.42339161923</v>
      </c>
      <c r="F121" s="494">
        <f t="shared" ca="1" si="14"/>
        <v>255139806.23287177</v>
      </c>
      <c r="G121" s="495">
        <v>47339</v>
      </c>
      <c r="H121" s="494">
        <f t="shared" ca="1" si="15"/>
        <v>6920.1309573571334</v>
      </c>
      <c r="I121" s="496">
        <f t="shared" ca="1" si="16"/>
        <v>129374.50983662135</v>
      </c>
      <c r="J121" s="508">
        <f t="shared" ca="1" si="18"/>
        <v>1893042.2556570244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1756747.614863046</v>
      </c>
      <c r="D122" s="494">
        <f t="shared" ca="1" si="12"/>
        <v>1382007.2837613889</v>
      </c>
      <c r="E122" s="494">
        <f t="shared" ca="1" si="13"/>
        <v>374740.33110165712</v>
      </c>
      <c r="F122" s="494">
        <f t="shared" ca="1" si="14"/>
        <v>254765065.90177011</v>
      </c>
      <c r="G122" s="495">
        <v>47370</v>
      </c>
      <c r="H122" s="494">
        <f t="shared" ca="1" si="15"/>
        <v>6910.0364188069443</v>
      </c>
      <c r="I122" s="496">
        <f t="shared" ca="1" si="16"/>
        <v>129185.78855591074</v>
      </c>
      <c r="J122" s="508">
        <f t="shared" ca="1" si="18"/>
        <v>1892843.4398377638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1756747.614863046</v>
      </c>
      <c r="D123" s="494">
        <f t="shared" ca="1" si="12"/>
        <v>1379977.4403012549</v>
      </c>
      <c r="E123" s="494">
        <f t="shared" ca="1" si="13"/>
        <v>376770.17456179112</v>
      </c>
      <c r="F123" s="494">
        <f t="shared" ca="1" si="14"/>
        <v>254388295.72720832</v>
      </c>
      <c r="G123" s="495">
        <v>47400</v>
      </c>
      <c r="H123" s="494">
        <f t="shared" ca="1" si="15"/>
        <v>6899.8872015062743</v>
      </c>
      <c r="I123" s="496">
        <f t="shared" ca="1" si="16"/>
        <v>124834.88229186734</v>
      </c>
      <c r="J123" s="508">
        <f t="shared" ca="1" si="18"/>
        <v>1888482.3843564196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1756747.614863046</v>
      </c>
      <c r="D124" s="494">
        <f t="shared" ca="1" si="12"/>
        <v>1377936.6018557118</v>
      </c>
      <c r="E124" s="494">
        <f t="shared" ca="1" si="13"/>
        <v>378811.0130073342</v>
      </c>
      <c r="F124" s="494">
        <f t="shared" ca="1" si="14"/>
        <v>254009484.71420097</v>
      </c>
      <c r="G124" s="495">
        <v>47431</v>
      </c>
      <c r="H124" s="494">
        <f t="shared" ca="1" si="15"/>
        <v>6889.6830092785585</v>
      </c>
      <c r="I124" s="496">
        <f t="shared" ca="1" si="16"/>
        <v>128805.27373654314</v>
      </c>
      <c r="J124" s="508">
        <f t="shared" ca="1" si="18"/>
        <v>1892442.5716088675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1756747.614863046</v>
      </c>
      <c r="D125" s="494">
        <f t="shared" ca="1" si="12"/>
        <v>1375884.7088685886</v>
      </c>
      <c r="E125" s="494">
        <f t="shared" ca="1" si="13"/>
        <v>380862.90599445743</v>
      </c>
      <c r="F125" s="494">
        <f t="shared" ca="1" si="14"/>
        <v>253628621.80820653</v>
      </c>
      <c r="G125" s="495">
        <v>47461</v>
      </c>
      <c r="H125" s="494">
        <f t="shared" ca="1" si="15"/>
        <v>6879.4235443429425</v>
      </c>
      <c r="I125" s="496">
        <f t="shared" ca="1" si="16"/>
        <v>124464.64750995848</v>
      </c>
      <c r="J125" s="508">
        <f t="shared" ca="1" si="18"/>
        <v>1888091.6859173472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1756747.614863046</v>
      </c>
      <c r="D126" s="494">
        <f t="shared" ca="1" si="12"/>
        <v>1373821.7014611186</v>
      </c>
      <c r="E126" s="494">
        <f t="shared" ca="1" si="13"/>
        <v>382925.91340192733</v>
      </c>
      <c r="F126" s="494">
        <f t="shared" ca="1" si="14"/>
        <v>253245695.8948046</v>
      </c>
      <c r="G126" s="495">
        <v>47492</v>
      </c>
      <c r="H126" s="494">
        <f t="shared" ca="1" si="15"/>
        <v>6869.1085073055929</v>
      </c>
      <c r="I126" s="496">
        <f t="shared" ca="1" si="16"/>
        <v>128420.62550888855</v>
      </c>
      <c r="J126" s="508">
        <f t="shared" ca="1" si="18"/>
        <v>1892037.3488792402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1756747.614863046</v>
      </c>
      <c r="D127" s="494">
        <f t="shared" ca="1" si="12"/>
        <v>1371747.5194301917</v>
      </c>
      <c r="E127" s="494">
        <f t="shared" ca="1" si="13"/>
        <v>385000.09543285426</v>
      </c>
      <c r="F127" s="494">
        <f t="shared" ca="1" si="14"/>
        <v>252860695.79937175</v>
      </c>
      <c r="G127" s="495">
        <v>47523</v>
      </c>
      <c r="H127" s="494">
        <f t="shared" ca="1" si="15"/>
        <v>6858.7375971509582</v>
      </c>
      <c r="I127" s="496">
        <f t="shared" ca="1" si="16"/>
        <v>128226.73735473603</v>
      </c>
      <c r="J127" s="508">
        <f t="shared" ca="1" si="18"/>
        <v>1891833.089814933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1756747.614863046</v>
      </c>
      <c r="D128" s="494">
        <f t="shared" ca="1" si="12"/>
        <v>1369662.1022465969</v>
      </c>
      <c r="E128" s="494">
        <f t="shared" ca="1" si="13"/>
        <v>387085.51261644904</v>
      </c>
      <c r="F128" s="494">
        <f t="shared" ca="1" si="14"/>
        <v>252473610.28675529</v>
      </c>
      <c r="G128" s="495">
        <v>47551</v>
      </c>
      <c r="H128" s="494">
        <f t="shared" ca="1" si="15"/>
        <v>6848.3105112329849</v>
      </c>
      <c r="I128" s="496">
        <f t="shared" ca="1" si="16"/>
        <v>115641.62487891267</v>
      </c>
      <c r="J128" s="508">
        <f t="shared" ca="1" si="18"/>
        <v>1879237.5502531917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1756747.614863046</v>
      </c>
      <c r="D129" s="494">
        <f t="shared" ca="1" si="12"/>
        <v>1367565.3890532579</v>
      </c>
      <c r="E129" s="494">
        <f t="shared" ca="1" si="13"/>
        <v>389182.2258097881</v>
      </c>
      <c r="F129" s="494">
        <f t="shared" ca="1" si="14"/>
        <v>252084428.06094551</v>
      </c>
      <c r="G129" s="495">
        <v>47582</v>
      </c>
      <c r="H129" s="494">
        <f t="shared" ca="1" si="15"/>
        <v>6837.8269452662898</v>
      </c>
      <c r="I129" s="496">
        <f t="shared" ca="1" si="16"/>
        <v>127835.80467519375</v>
      </c>
      <c r="J129" s="508">
        <f t="shared" ca="1" si="18"/>
        <v>1891421.2464835059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1756747.614863046</v>
      </c>
      <c r="D130" s="494">
        <f t="shared" ca="1" si="12"/>
        <v>1365457.3186634548</v>
      </c>
      <c r="E130" s="494">
        <f t="shared" ca="1" si="13"/>
        <v>391290.29619959113</v>
      </c>
      <c r="F130" s="494">
        <f t="shared" ca="1" si="14"/>
        <v>251693137.76474592</v>
      </c>
      <c r="G130" s="495">
        <v>47612</v>
      </c>
      <c r="H130" s="494">
        <f t="shared" ca="1" si="15"/>
        <v>6827.2865933172743</v>
      </c>
      <c r="I130" s="496">
        <f t="shared" ca="1" si="16"/>
        <v>123521.3697498633</v>
      </c>
      <c r="J130" s="508">
        <f t="shared" ca="1" si="18"/>
        <v>1887096.2712062267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1756747.614863046</v>
      </c>
      <c r="D131" s="494">
        <f t="shared" ca="1" si="12"/>
        <v>1363337.8295590405</v>
      </c>
      <c r="E131" s="494">
        <f t="shared" ca="1" si="13"/>
        <v>393409.78530400549</v>
      </c>
      <c r="F131" s="494">
        <f t="shared" ca="1" si="14"/>
        <v>251299727.97944191</v>
      </c>
      <c r="G131" s="495">
        <v>47643</v>
      </c>
      <c r="H131" s="494">
        <f t="shared" ca="1" si="15"/>
        <v>6816.6891477952022</v>
      </c>
      <c r="I131" s="496">
        <f t="shared" ca="1" si="16"/>
        <v>127440.62542154967</v>
      </c>
      <c r="J131" s="508">
        <f t="shared" ca="1" si="18"/>
        <v>1891004.929432391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1756747.614863046</v>
      </c>
      <c r="D132" s="494">
        <f t="shared" ca="1" si="12"/>
        <v>1361206.8598886437</v>
      </c>
      <c r="E132" s="494">
        <f t="shared" ca="1" si="13"/>
        <v>395540.75497440225</v>
      </c>
      <c r="F132" s="494">
        <f t="shared" ca="1" si="14"/>
        <v>250904187.22446752</v>
      </c>
      <c r="G132" s="495">
        <v>47673</v>
      </c>
      <c r="H132" s="494">
        <f t="shared" ca="1" si="15"/>
        <v>6806.0342994432185</v>
      </c>
      <c r="I132" s="496">
        <f t="shared" ca="1" si="16"/>
        <v>123136.86670992653</v>
      </c>
      <c r="J132" s="508">
        <f t="shared" ca="1" si="18"/>
        <v>1886690.5158724159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1756747.614863046</v>
      </c>
      <c r="D133" s="494">
        <f t="shared" ca="1" si="12"/>
        <v>1359064.3474658658</v>
      </c>
      <c r="E133" s="494">
        <f t="shared" ca="1" si="13"/>
        <v>397683.2673971802</v>
      </c>
      <c r="F133" s="494">
        <f t="shared" ca="1" si="14"/>
        <v>250506503.95707035</v>
      </c>
      <c r="G133" s="495">
        <v>47704</v>
      </c>
      <c r="H133" s="494">
        <f t="shared" ca="1" si="15"/>
        <v>6795.3217373293292</v>
      </c>
      <c r="I133" s="496">
        <f t="shared" ca="1" si="16"/>
        <v>127041.15346465538</v>
      </c>
      <c r="J133" s="508">
        <f t="shared" ca="1" si="18"/>
        <v>1890584.0900650306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1756747.614863046</v>
      </c>
      <c r="D134" s="494">
        <f t="shared" ca="1" si="12"/>
        <v>1356910.2297674643</v>
      </c>
      <c r="E134" s="494">
        <f t="shared" ca="1" si="13"/>
        <v>399837.38509558165</v>
      </c>
      <c r="F134" s="494">
        <f t="shared" ca="1" si="14"/>
        <v>250106666.57197475</v>
      </c>
      <c r="G134" s="495">
        <v>47735</v>
      </c>
      <c r="H134" s="494">
        <f t="shared" ca="1" si="15"/>
        <v>6784.5511488373213</v>
      </c>
      <c r="I134" s="496">
        <f t="shared" ca="1" si="16"/>
        <v>126839.79317026326</v>
      </c>
      <c r="J134" s="508">
        <f t="shared" ca="1" si="18"/>
        <v>1890371.9591821467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1756747.614863046</v>
      </c>
      <c r="D135" s="494">
        <f t="shared" ca="1" si="12"/>
        <v>1354744.44393153</v>
      </c>
      <c r="E135" s="494">
        <f t="shared" ca="1" si="13"/>
        <v>402003.17093151598</v>
      </c>
      <c r="F135" s="494">
        <f t="shared" ca="1" si="14"/>
        <v>249704663.40104324</v>
      </c>
      <c r="G135" s="495">
        <v>47765</v>
      </c>
      <c r="H135" s="494">
        <f t="shared" ca="1" si="15"/>
        <v>6773.7222196576504</v>
      </c>
      <c r="I135" s="496">
        <f t="shared" ca="1" si="16"/>
        <v>122552.26662026762</v>
      </c>
      <c r="J135" s="508">
        <f t="shared" ca="1" si="18"/>
        <v>1886073.6037029712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1756747.614863046</v>
      </c>
      <c r="D136" s="494">
        <f t="shared" ca="1" si="12"/>
        <v>1352566.9267556509</v>
      </c>
      <c r="E136" s="494">
        <f t="shared" ca="1" si="13"/>
        <v>404180.68810739508</v>
      </c>
      <c r="F136" s="494">
        <f t="shared" ca="1" si="14"/>
        <v>249300482.71293584</v>
      </c>
      <c r="G136" s="495">
        <v>47796</v>
      </c>
      <c r="H136" s="494">
        <f t="shared" ca="1" si="15"/>
        <v>6762.8346337782541</v>
      </c>
      <c r="I136" s="496">
        <f t="shared" ca="1" si="16"/>
        <v>126433.7945687282</v>
      </c>
      <c r="J136" s="508">
        <f t="shared" ca="1" si="18"/>
        <v>1889944.2440655525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1756747.614863046</v>
      </c>
      <c r="D137" s="494">
        <f t="shared" ca="1" si="12"/>
        <v>1350377.6146950691</v>
      </c>
      <c r="E137" s="494">
        <f t="shared" ca="1" si="13"/>
        <v>406370.00016797683</v>
      </c>
      <c r="F137" s="494">
        <f t="shared" ca="1" si="14"/>
        <v>248894112.71276787</v>
      </c>
      <c r="G137" s="495">
        <v>47826</v>
      </c>
      <c r="H137" s="494">
        <f t="shared" ca="1" si="15"/>
        <v>6751.8880734753457</v>
      </c>
      <c r="I137" s="496">
        <f t="shared" ca="1" si="16"/>
        <v>122157.23652933854</v>
      </c>
      <c r="J137" s="508">
        <f t="shared" ca="1" si="18"/>
        <v>1885656.73946586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1756747.614863046</v>
      </c>
      <c r="D138" s="494">
        <f t="shared" ca="1" si="12"/>
        <v>1348176.4438608261</v>
      </c>
      <c r="E138" s="494">
        <f t="shared" ca="1" si="13"/>
        <v>408571.1710022199</v>
      </c>
      <c r="F138" s="494">
        <f t="shared" ca="1" si="14"/>
        <v>248485541.54176566</v>
      </c>
      <c r="G138" s="495">
        <v>47857</v>
      </c>
      <c r="H138" s="494">
        <f t="shared" ca="1" si="15"/>
        <v>6740.8822193041306</v>
      </c>
      <c r="I138" s="496">
        <f t="shared" ca="1" si="16"/>
        <v>126023.38573689811</v>
      </c>
      <c r="J138" s="508">
        <f t="shared" ca="1" si="18"/>
        <v>1889511.8828192481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1756747.614863046</v>
      </c>
      <c r="D139" s="494">
        <f t="shared" ca="1" si="12"/>
        <v>1345963.3500178973</v>
      </c>
      <c r="E139" s="494">
        <f t="shared" ca="1" si="13"/>
        <v>410784.26484514866</v>
      </c>
      <c r="F139" s="494">
        <f t="shared" ca="1" si="14"/>
        <v>248074757.2769205</v>
      </c>
      <c r="G139" s="495">
        <v>47888</v>
      </c>
      <c r="H139" s="494">
        <f t="shared" ca="1" si="15"/>
        <v>6729.816750089487</v>
      </c>
      <c r="I139" s="496">
        <f t="shared" ca="1" si="16"/>
        <v>125816.51253398065</v>
      </c>
      <c r="J139" s="508">
        <f t="shared" ca="1" si="18"/>
        <v>1889293.944147116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1756747.614863046</v>
      </c>
      <c r="D140" s="494">
        <f t="shared" ca="1" si="12"/>
        <v>1343738.2685833194</v>
      </c>
      <c r="E140" s="494">
        <f t="shared" ca="1" si="13"/>
        <v>413009.3462797266</v>
      </c>
      <c r="F140" s="494">
        <f t="shared" ca="1" si="14"/>
        <v>247661747.93064076</v>
      </c>
      <c r="G140" s="495">
        <v>47916</v>
      </c>
      <c r="H140" s="494">
        <f t="shared" ca="1" si="15"/>
        <v>6718.691342916597</v>
      </c>
      <c r="I140" s="496">
        <f t="shared" ca="1" si="16"/>
        <v>113452.85566131162</v>
      </c>
      <c r="J140" s="508">
        <f t="shared" ca="1" si="18"/>
        <v>1876919.1618672742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1756747.614863046</v>
      </c>
      <c r="D141" s="494">
        <f t="shared" ca="1" si="12"/>
        <v>1341501.1346243042</v>
      </c>
      <c r="E141" s="494">
        <f t="shared" ca="1" si="13"/>
        <v>415246.48023874173</v>
      </c>
      <c r="F141" s="494">
        <f t="shared" ca="1" si="14"/>
        <v>247246501.45040202</v>
      </c>
      <c r="G141" s="495">
        <v>47947</v>
      </c>
      <c r="H141" s="494">
        <f t="shared" ca="1" si="15"/>
        <v>6707.5056731215209</v>
      </c>
      <c r="I141" s="496">
        <f t="shared" ca="1" si="16"/>
        <v>125399.3983688811</v>
      </c>
      <c r="J141" s="508">
        <f t="shared" ca="1" si="18"/>
        <v>1888854.5189050485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1756747.614863046</v>
      </c>
      <c r="D142" s="494">
        <f t="shared" ca="1" si="12"/>
        <v>1339251.8828563443</v>
      </c>
      <c r="E142" s="494">
        <f t="shared" ca="1" si="13"/>
        <v>417495.73200670164</v>
      </c>
      <c r="F142" s="494">
        <f t="shared" ca="1" si="14"/>
        <v>246829005.71839532</v>
      </c>
      <c r="G142" s="495">
        <v>47977</v>
      </c>
      <c r="H142" s="494">
        <f t="shared" ca="1" si="15"/>
        <v>6696.2594142817215</v>
      </c>
      <c r="I142" s="496">
        <f t="shared" ca="1" si="16"/>
        <v>121150.78571069698</v>
      </c>
      <c r="J142" s="508">
        <f t="shared" ca="1" si="18"/>
        <v>1884594.6599880247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1756747.614863046</v>
      </c>
      <c r="D143" s="494">
        <f t="shared" ca="1" si="12"/>
        <v>1336990.447641308</v>
      </c>
      <c r="E143" s="494">
        <f t="shared" ca="1" si="13"/>
        <v>419757.16722173803</v>
      </c>
      <c r="F143" s="494">
        <f t="shared" ca="1" si="14"/>
        <v>246409248.5511736</v>
      </c>
      <c r="G143" s="495">
        <v>48008</v>
      </c>
      <c r="H143" s="494">
        <f t="shared" ca="1" si="15"/>
        <v>6684.9522382065397</v>
      </c>
      <c r="I143" s="496">
        <f t="shared" ca="1" si="16"/>
        <v>124977.75322874749</v>
      </c>
      <c r="J143" s="508">
        <f t="shared" ca="1" si="18"/>
        <v>1888410.32033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1756747.614863046</v>
      </c>
      <c r="D144" s="494">
        <f t="shared" ca="1" si="12"/>
        <v>1334716.7629855238</v>
      </c>
      <c r="E144" s="494">
        <f t="shared" ca="1" si="13"/>
        <v>422030.85187752219</v>
      </c>
      <c r="F144" s="494">
        <f t="shared" ca="1" si="14"/>
        <v>245987217.69929609</v>
      </c>
      <c r="G144" s="495">
        <v>48038</v>
      </c>
      <c r="H144" s="494">
        <f t="shared" ca="1" si="15"/>
        <v>6673.5838149276187</v>
      </c>
      <c r="I144" s="496">
        <f t="shared" ca="1" si="16"/>
        <v>120740.53179007505</v>
      </c>
      <c r="J144" s="508">
        <f t="shared" ca="1" si="18"/>
        <v>1884161.7304680487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1756747.614863046</v>
      </c>
      <c r="D145" s="494">
        <f t="shared" ca="1" si="12"/>
        <v>1332430.7625378538</v>
      </c>
      <c r="E145" s="494">
        <f t="shared" ca="1" si="13"/>
        <v>424316.85232519219</v>
      </c>
      <c r="F145" s="494">
        <f t="shared" ca="1" si="14"/>
        <v>245562900.84697089</v>
      </c>
      <c r="G145" s="495">
        <v>48069</v>
      </c>
      <c r="H145" s="494">
        <f t="shared" ca="1" si="15"/>
        <v>6662.1538126892692</v>
      </c>
      <c r="I145" s="496">
        <f t="shared" ca="1" si="16"/>
        <v>124551.52789507691</v>
      </c>
      <c r="J145" s="508">
        <f t="shared" ca="1" si="18"/>
        <v>1887961.2965708121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1756747.614863046</v>
      </c>
      <c r="D146" s="494">
        <f t="shared" ca="1" si="12"/>
        <v>1330132.379587759</v>
      </c>
      <c r="E146" s="494">
        <f t="shared" ca="1" si="13"/>
        <v>426615.23527528695</v>
      </c>
      <c r="F146" s="494">
        <f t="shared" ca="1" si="14"/>
        <v>245136285.61169559</v>
      </c>
      <c r="G146" s="495">
        <v>48100</v>
      </c>
      <c r="H146" s="494">
        <f t="shared" ca="1" si="15"/>
        <v>6650.6618979387949</v>
      </c>
      <c r="I146" s="496">
        <f t="shared" ca="1" si="16"/>
        <v>124336.68212884958</v>
      </c>
      <c r="J146" s="508">
        <f t="shared" ca="1" si="18"/>
        <v>1887734.9588898343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1756747.614863046</v>
      </c>
      <c r="D147" s="494">
        <f t="shared" ca="1" si="12"/>
        <v>1327821.5470633511</v>
      </c>
      <c r="E147" s="494">
        <f t="shared" ca="1" si="13"/>
        <v>428926.06779969484</v>
      </c>
      <c r="F147" s="494">
        <f t="shared" ca="1" si="14"/>
        <v>244707359.5438959</v>
      </c>
      <c r="G147" s="495">
        <v>48130</v>
      </c>
      <c r="H147" s="494">
        <f t="shared" ca="1" si="15"/>
        <v>6639.1077353167557</v>
      </c>
      <c r="I147" s="496">
        <f t="shared" ca="1" si="16"/>
        <v>120116.77994973083</v>
      </c>
      <c r="J147" s="508">
        <f t="shared" ca="1" si="18"/>
        <v>1883503.5025480934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1756747.614863046</v>
      </c>
      <c r="D148" s="494">
        <f t="shared" ca="1" si="12"/>
        <v>1325498.1975294361</v>
      </c>
      <c r="E148" s="494">
        <f t="shared" ca="1" si="13"/>
        <v>431249.41733360989</v>
      </c>
      <c r="F148" s="494">
        <f t="shared" ca="1" si="14"/>
        <v>244276110.1265623</v>
      </c>
      <c r="G148" s="495">
        <v>48161</v>
      </c>
      <c r="H148" s="494">
        <f t="shared" ca="1" si="15"/>
        <v>6627.4909876471802</v>
      </c>
      <c r="I148" s="496">
        <f t="shared" ca="1" si="16"/>
        <v>123903.49304905928</v>
      </c>
      <c r="J148" s="508">
        <f t="shared" ca="1" si="18"/>
        <v>1887278.5988997524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1756747.614863046</v>
      </c>
      <c r="D149" s="494">
        <f t="shared" ca="1" si="12"/>
        <v>1323162.2631855458</v>
      </c>
      <c r="E149" s="494">
        <f t="shared" ca="1" si="13"/>
        <v>433585.35167750018</v>
      </c>
      <c r="F149" s="494">
        <f t="shared" ca="1" si="14"/>
        <v>243842524.77488479</v>
      </c>
      <c r="G149" s="495">
        <v>48191</v>
      </c>
      <c r="H149" s="494">
        <f t="shared" ca="1" si="15"/>
        <v>6615.8113159277291</v>
      </c>
      <c r="I149" s="496">
        <f t="shared" ca="1" si="16"/>
        <v>119695.29396201552</v>
      </c>
      <c r="J149" s="508">
        <f t="shared" ca="1" si="18"/>
        <v>1883058.7201409892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1756747.614863046</v>
      </c>
      <c r="D150" s="494">
        <f t="shared" ca="1" si="12"/>
        <v>1320813.6758639594</v>
      </c>
      <c r="E150" s="494">
        <f t="shared" ca="1" si="13"/>
        <v>435933.93899908662</v>
      </c>
      <c r="F150" s="494">
        <f t="shared" ca="1" si="14"/>
        <v>243406590.8358857</v>
      </c>
      <c r="G150" s="495">
        <v>48222</v>
      </c>
      <c r="H150" s="494">
        <f t="shared" ca="1" si="15"/>
        <v>6604.0683793197968</v>
      </c>
      <c r="I150" s="496">
        <f t="shared" ca="1" si="16"/>
        <v>123465.59837768332</v>
      </c>
      <c r="J150" s="508">
        <f t="shared" ca="1" si="18"/>
        <v>1886817.2816200489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1756747.614863046</v>
      </c>
      <c r="D151" s="494">
        <f t="shared" ca="1" si="12"/>
        <v>1318452.3670277144</v>
      </c>
      <c r="E151" s="494">
        <f t="shared" ca="1" si="13"/>
        <v>438295.2478353316</v>
      </c>
      <c r="F151" s="494">
        <f t="shared" ca="1" si="14"/>
        <v>242968295.58805037</v>
      </c>
      <c r="G151" s="495">
        <v>48253</v>
      </c>
      <c r="H151" s="494">
        <f t="shared" ca="1" si="15"/>
        <v>6592.2618351385718</v>
      </c>
      <c r="I151" s="496">
        <f t="shared" ca="1" si="16"/>
        <v>123244.87049323678</v>
      </c>
      <c r="J151" s="508">
        <f t="shared" ca="1" si="18"/>
        <v>1886584.7471914212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1756747.614863046</v>
      </c>
      <c r="D152" s="494">
        <f t="shared" ca="1" si="12"/>
        <v>1316078.2677686061</v>
      </c>
      <c r="E152" s="494">
        <f t="shared" ca="1" si="13"/>
        <v>440669.3470944399</v>
      </c>
      <c r="F152" s="494">
        <f t="shared" ca="1" si="14"/>
        <v>242527626.24095592</v>
      </c>
      <c r="G152" s="495">
        <v>48282</v>
      </c>
      <c r="H152" s="494">
        <f t="shared" ca="1" si="15"/>
        <v>6580.3913388430301</v>
      </c>
      <c r="I152" s="496">
        <f t="shared" ca="1" si="16"/>
        <v>115085.98267687319</v>
      </c>
      <c r="J152" s="508">
        <f t="shared" ca="1" si="18"/>
        <v>1878413.9888787621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1756747.614863046</v>
      </c>
      <c r="D153" s="494">
        <f t="shared" ca="1" si="12"/>
        <v>1313691.3088051779</v>
      </c>
      <c r="E153" s="494">
        <f t="shared" ca="1" si="13"/>
        <v>443056.30605786806</v>
      </c>
      <c r="F153" s="494">
        <f t="shared" ca="1" si="14"/>
        <v>242084569.93489805</v>
      </c>
      <c r="G153" s="495">
        <v>48313</v>
      </c>
      <c r="H153" s="494">
        <f t="shared" ca="1" si="15"/>
        <v>6568.4565440258893</v>
      </c>
      <c r="I153" s="496">
        <f t="shared" ca="1" si="16"/>
        <v>122799.82142000401</v>
      </c>
      <c r="J153" s="508">
        <f t="shared" ca="1" si="18"/>
        <v>1886115.8928270759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1756747.614863046</v>
      </c>
      <c r="D154" s="494">
        <f t="shared" ca="1" si="12"/>
        <v>1311291.4204806979</v>
      </c>
      <c r="E154" s="494">
        <f t="shared" ca="1" si="13"/>
        <v>445456.1943823481</v>
      </c>
      <c r="F154" s="494">
        <f t="shared" ca="1" si="14"/>
        <v>241639113.74051571</v>
      </c>
      <c r="G154" s="495">
        <v>48343</v>
      </c>
      <c r="H154" s="494">
        <f t="shared" ca="1" si="15"/>
        <v>6556.4571024034894</v>
      </c>
      <c r="I154" s="496">
        <f t="shared" ca="1" si="16"/>
        <v>118621.43926810003</v>
      </c>
      <c r="J154" s="508">
        <f t="shared" ca="1" si="18"/>
        <v>1881925.5112335496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1756747.614863046</v>
      </c>
      <c r="D155" s="494">
        <f t="shared" ca="1" si="12"/>
        <v>1308878.5327611268</v>
      </c>
      <c r="E155" s="494">
        <f t="shared" ca="1" si="13"/>
        <v>447869.08210191922</v>
      </c>
      <c r="F155" s="494">
        <f t="shared" ca="1" si="14"/>
        <v>241191244.6584138</v>
      </c>
      <c r="G155" s="495">
        <v>48374</v>
      </c>
      <c r="H155" s="494">
        <f t="shared" ca="1" si="15"/>
        <v>6544.3926638056337</v>
      </c>
      <c r="I155" s="496">
        <f t="shared" ca="1" si="16"/>
        <v>122349.93792394777</v>
      </c>
      <c r="J155" s="508">
        <f t="shared" ca="1" si="18"/>
        <v>1885641.9454507995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1756747.614863046</v>
      </c>
      <c r="D156" s="494">
        <f t="shared" ca="1" si="12"/>
        <v>1306452.5752330748</v>
      </c>
      <c r="E156" s="494">
        <f t="shared" ca="1" si="13"/>
        <v>450295.03962997114</v>
      </c>
      <c r="F156" s="494">
        <f t="shared" ca="1" si="14"/>
        <v>240740949.61878383</v>
      </c>
      <c r="G156" s="495">
        <v>48404</v>
      </c>
      <c r="H156" s="494">
        <f t="shared" ca="1" si="15"/>
        <v>6532.2628761653741</v>
      </c>
      <c r="I156" s="496">
        <f t="shared" ca="1" si="16"/>
        <v>118183.70988262276</v>
      </c>
      <c r="J156" s="508">
        <f t="shared" ca="1" si="18"/>
        <v>1881463.5876218341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1756747.614863046</v>
      </c>
      <c r="D157" s="494">
        <f t="shared" ca="1" si="12"/>
        <v>1304013.4771017458</v>
      </c>
      <c r="E157" s="494">
        <f t="shared" ca="1" si="13"/>
        <v>452734.1377613002</v>
      </c>
      <c r="F157" s="494">
        <f t="shared" ca="1" si="14"/>
        <v>240288215.48102254</v>
      </c>
      <c r="G157" s="495">
        <v>48435</v>
      </c>
      <c r="H157" s="494">
        <f t="shared" ca="1" si="15"/>
        <v>6520.0673855087289</v>
      </c>
      <c r="I157" s="496">
        <f t="shared" ca="1" si="16"/>
        <v>121895.16749031087</v>
      </c>
      <c r="J157" s="508">
        <f t="shared" ca="1" si="18"/>
        <v>1885162.8497388656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1756747.614863046</v>
      </c>
      <c r="D158" s="494">
        <f t="shared" ca="1" si="12"/>
        <v>1301561.1671888721</v>
      </c>
      <c r="E158" s="494">
        <f t="shared" ca="1" si="13"/>
        <v>455186.44767417386</v>
      </c>
      <c r="F158" s="494">
        <f t="shared" ca="1" si="14"/>
        <v>239833029.03334835</v>
      </c>
      <c r="G158" s="495">
        <v>48466</v>
      </c>
      <c r="H158" s="494">
        <f t="shared" ca="1" si="15"/>
        <v>6507.8058359443603</v>
      </c>
      <c r="I158" s="496">
        <f t="shared" ca="1" si="16"/>
        <v>121665.93310522441</v>
      </c>
      <c r="J158" s="508">
        <f t="shared" ca="1" si="18"/>
        <v>1884921.3538042149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1756747.614863046</v>
      </c>
      <c r="D159" s="494">
        <f t="shared" ca="1" si="12"/>
        <v>1299095.573930637</v>
      </c>
      <c r="E159" s="494">
        <f t="shared" ca="1" si="13"/>
        <v>457652.040932409</v>
      </c>
      <c r="F159" s="494">
        <f t="shared" ca="1" si="14"/>
        <v>239375376.99241593</v>
      </c>
      <c r="G159" s="495">
        <v>48496</v>
      </c>
      <c r="H159" s="494">
        <f t="shared" ca="1" si="15"/>
        <v>6495.4778696531848</v>
      </c>
      <c r="I159" s="496">
        <f t="shared" ca="1" si="16"/>
        <v>117518.18422634069</v>
      </c>
      <c r="J159" s="508">
        <f t="shared" ca="1" si="18"/>
        <v>1880761.2769590397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1756747.614863046</v>
      </c>
      <c r="D160" s="494">
        <f t="shared" ca="1" si="12"/>
        <v>1296616.6253755863</v>
      </c>
      <c r="E160" s="494">
        <f t="shared" ca="1" si="13"/>
        <v>460130.98948745965</v>
      </c>
      <c r="F160" s="494">
        <f t="shared" ca="1" si="14"/>
        <v>238915246.00292847</v>
      </c>
      <c r="G160" s="495">
        <v>48527</v>
      </c>
      <c r="H160" s="494">
        <f t="shared" ca="1" si="15"/>
        <v>6483.083126877932</v>
      </c>
      <c r="I160" s="496">
        <f t="shared" ca="1" si="16"/>
        <v>121203.73255049327</v>
      </c>
      <c r="J160" s="508">
        <f t="shared" ca="1" si="18"/>
        <v>1884434.4305404171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1756747.614863046</v>
      </c>
      <c r="D161" s="494">
        <f t="shared" ca="1" si="12"/>
        <v>1294124.2491825293</v>
      </c>
      <c r="E161" s="494">
        <f t="shared" ca="1" si="13"/>
        <v>462623.3656805167</v>
      </c>
      <c r="F161" s="494">
        <f t="shared" ca="1" si="14"/>
        <v>238452622.63724795</v>
      </c>
      <c r="G161" s="495">
        <v>48557</v>
      </c>
      <c r="H161" s="494">
        <f t="shared" ca="1" si="15"/>
        <v>6470.6212459126464</v>
      </c>
      <c r="I161" s="496">
        <f t="shared" ca="1" si="16"/>
        <v>117068.47054143493</v>
      </c>
      <c r="J161" s="508">
        <f t="shared" ca="1" si="18"/>
        <v>1880286.7066503935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1756747.614863046</v>
      </c>
      <c r="D162" s="494">
        <f t="shared" ca="1" si="12"/>
        <v>1291618.3726184263</v>
      </c>
      <c r="E162" s="494">
        <f t="shared" ca="1" si="13"/>
        <v>465129.24224461964</v>
      </c>
      <c r="F162" s="494">
        <f t="shared" ca="1" si="14"/>
        <v>237987493.39500332</v>
      </c>
      <c r="G162" s="495">
        <v>48588</v>
      </c>
      <c r="H162" s="494">
        <f t="shared" ca="1" si="15"/>
        <v>6458.0918630921315</v>
      </c>
      <c r="I162" s="496">
        <f t="shared" ca="1" si="16"/>
        <v>120736.5112619932</v>
      </c>
      <c r="J162" s="508">
        <f t="shared" ca="1" si="18"/>
        <v>1883942.2179881311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1756747.614863046</v>
      </c>
      <c r="D163" s="494">
        <f t="shared" ca="1" si="12"/>
        <v>1289098.9225562681</v>
      </c>
      <c r="E163" s="494">
        <f t="shared" ca="1" si="13"/>
        <v>467648.69230677793</v>
      </c>
      <c r="F163" s="494">
        <f t="shared" ca="1" si="14"/>
        <v>237519844.70269653</v>
      </c>
      <c r="G163" s="495">
        <v>48619</v>
      </c>
      <c r="H163" s="494">
        <f t="shared" ca="1" si="15"/>
        <v>6445.49461278134</v>
      </c>
      <c r="I163" s="496">
        <f t="shared" ca="1" si="16"/>
        <v>120501.00082233667</v>
      </c>
      <c r="J163" s="508">
        <f t="shared" ca="1" si="18"/>
        <v>1883694.110298164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1756747.614863046</v>
      </c>
      <c r="D164" s="494">
        <f t="shared" ca="1" si="12"/>
        <v>1286565.8254729395</v>
      </c>
      <c r="E164" s="494">
        <f t="shared" ca="1" si="13"/>
        <v>470181.78939010645</v>
      </c>
      <c r="F164" s="494">
        <f t="shared" ca="1" si="14"/>
        <v>237049662.91330642</v>
      </c>
      <c r="G164" s="495">
        <v>48647</v>
      </c>
      <c r="H164" s="494">
        <f t="shared" ca="1" si="15"/>
        <v>6432.8291273646973</v>
      </c>
      <c r="I164" s="496">
        <f t="shared" ca="1" si="16"/>
        <v>108625.74231069986</v>
      </c>
      <c r="J164" s="508">
        <f t="shared" ca="1" si="18"/>
        <v>1871806.1863011105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1756747.614863046</v>
      </c>
      <c r="D165" s="494">
        <f t="shared" ca="1" si="12"/>
        <v>1284019.0074470765</v>
      </c>
      <c r="E165" s="494">
        <f t="shared" ca="1" si="13"/>
        <v>472728.60741596948</v>
      </c>
      <c r="F165" s="494">
        <f t="shared" ca="1" si="14"/>
        <v>236576934.30589044</v>
      </c>
      <c r="G165" s="495">
        <v>48678</v>
      </c>
      <c r="H165" s="494">
        <f t="shared" ca="1" si="15"/>
        <v>6420.0950372353827</v>
      </c>
      <c r="I165" s="496">
        <f t="shared" ca="1" si="16"/>
        <v>120026.14598843748</v>
      </c>
      <c r="J165" s="508">
        <f t="shared" ca="1" si="18"/>
        <v>1883193.855888719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1756747.614863046</v>
      </c>
      <c r="D166" s="494">
        <f t="shared" ca="1" si="12"/>
        <v>1281458.3941569065</v>
      </c>
      <c r="E166" s="494">
        <f t="shared" ca="1" si="13"/>
        <v>475289.22070613946</v>
      </c>
      <c r="F166" s="494">
        <f t="shared" ca="1" si="14"/>
        <v>236101645.08518431</v>
      </c>
      <c r="G166" s="495">
        <v>48708</v>
      </c>
      <c r="H166" s="494">
        <f t="shared" ca="1" si="15"/>
        <v>6407.2919707845322</v>
      </c>
      <c r="I166" s="496">
        <f t="shared" ca="1" si="16"/>
        <v>115922.6978098863</v>
      </c>
      <c r="J166" s="508">
        <f t="shared" ca="1" si="18"/>
        <v>1879077.6046437169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1756747.614863046</v>
      </c>
      <c r="D167" s="494">
        <f t="shared" ca="1" si="12"/>
        <v>1278883.9108780818</v>
      </c>
      <c r="E167" s="494">
        <f t="shared" ca="1" si="13"/>
        <v>477863.70398496417</v>
      </c>
      <c r="F167" s="494">
        <f t="shared" ca="1" si="14"/>
        <v>235623781.38119933</v>
      </c>
      <c r="G167" s="495">
        <v>48739</v>
      </c>
      <c r="H167" s="494">
        <f t="shared" ca="1" si="15"/>
        <v>6394.4195543904088</v>
      </c>
      <c r="I167" s="496">
        <f t="shared" ca="1" si="16"/>
        <v>119546.13296146497</v>
      </c>
      <c r="J167" s="508">
        <f t="shared" ca="1" si="18"/>
        <v>1882688.1673789015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1756747.614863046</v>
      </c>
      <c r="D168" s="494">
        <f t="shared" ca="1" si="12"/>
        <v>1276295.4824814964</v>
      </c>
      <c r="E168" s="494">
        <f t="shared" ca="1" si="13"/>
        <v>480452.13238154957</v>
      </c>
      <c r="F168" s="494">
        <f t="shared" ca="1" si="14"/>
        <v>235143329.24881777</v>
      </c>
      <c r="G168" s="495">
        <v>48769</v>
      </c>
      <c r="H168" s="494">
        <f t="shared" ca="1" si="15"/>
        <v>6381.477412407482</v>
      </c>
      <c r="I168" s="496">
        <f t="shared" ca="1" si="16"/>
        <v>115455.65287678766</v>
      </c>
      <c r="J168" s="508">
        <f t="shared" ca="1" si="18"/>
        <v>1878584.7451522411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1756747.614863046</v>
      </c>
      <c r="D169" s="494">
        <f t="shared" ca="1" si="12"/>
        <v>1273693.0334310962</v>
      </c>
      <c r="E169" s="494">
        <f t="shared" ca="1" si="13"/>
        <v>483054.58143194974</v>
      </c>
      <c r="F169" s="494">
        <f t="shared" ca="1" si="14"/>
        <v>234660274.66738582</v>
      </c>
      <c r="G169" s="495">
        <v>48800</v>
      </c>
      <c r="H169" s="494">
        <f t="shared" ca="1" si="15"/>
        <v>6368.4651671554811</v>
      </c>
      <c r="I169" s="496">
        <f t="shared" ca="1" si="16"/>
        <v>119060.90570965139</v>
      </c>
      <c r="J169" s="508">
        <f t="shared" ca="1" si="18"/>
        <v>1882176.9857398528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1756747.614863046</v>
      </c>
      <c r="D170" s="494">
        <f t="shared" ca="1" si="12"/>
        <v>1271076.4877816732</v>
      </c>
      <c r="E170" s="494">
        <f t="shared" ca="1" si="13"/>
        <v>485671.12708137278</v>
      </c>
      <c r="F170" s="494">
        <f t="shared" ca="1" si="14"/>
        <v>234174603.54030445</v>
      </c>
      <c r="G170" s="495">
        <v>48831</v>
      </c>
      <c r="H170" s="494">
        <f t="shared" ca="1" si="15"/>
        <v>6355.3824389083657</v>
      </c>
      <c r="I170" s="496">
        <f t="shared" ca="1" si="16"/>
        <v>118816.31907325301</v>
      </c>
      <c r="J170" s="508">
        <f t="shared" ca="1" si="18"/>
        <v>1881919.3163752074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1756747.614863046</v>
      </c>
      <c r="D171" s="494">
        <f t="shared" ca="1" si="12"/>
        <v>1268445.7691766492</v>
      </c>
      <c r="E171" s="494">
        <f t="shared" ca="1" si="13"/>
        <v>488301.84568639682</v>
      </c>
      <c r="F171" s="494">
        <f t="shared" ca="1" si="14"/>
        <v>233686301.69461805</v>
      </c>
      <c r="G171" s="495">
        <v>48861</v>
      </c>
      <c r="H171" s="494">
        <f t="shared" ca="1" si="15"/>
        <v>6342.2288458832454</v>
      </c>
      <c r="I171" s="496">
        <f t="shared" ca="1" si="16"/>
        <v>114745.55573474917</v>
      </c>
      <c r="J171" s="508">
        <f t="shared" ca="1" si="18"/>
        <v>1877835.3994436783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1756747.614863046</v>
      </c>
      <c r="D172" s="494">
        <f t="shared" ca="1" si="12"/>
        <v>1265800.8008458477</v>
      </c>
      <c r="E172" s="494">
        <f t="shared" ca="1" si="13"/>
        <v>490946.81401719828</v>
      </c>
      <c r="F172" s="494">
        <f t="shared" ca="1" si="14"/>
        <v>233195354.88060084</v>
      </c>
      <c r="G172" s="495">
        <v>48892</v>
      </c>
      <c r="H172" s="494">
        <f t="shared" ca="1" si="15"/>
        <v>6329.0040042292385</v>
      </c>
      <c r="I172" s="496">
        <f t="shared" ca="1" si="16"/>
        <v>118323.16409137493</v>
      </c>
      <c r="J172" s="508">
        <f t="shared" ca="1" si="18"/>
        <v>1881399.7829586503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1756747.614863046</v>
      </c>
      <c r="D173" s="494">
        <f t="shared" ca="1" si="12"/>
        <v>1263141.5056032545</v>
      </c>
      <c r="E173" s="494">
        <f t="shared" ca="1" si="13"/>
        <v>493606.10925979144</v>
      </c>
      <c r="F173" s="494">
        <f t="shared" ca="1" si="14"/>
        <v>232701748.77134106</v>
      </c>
      <c r="G173" s="495">
        <v>48922</v>
      </c>
      <c r="H173" s="494">
        <f t="shared" ca="1" si="15"/>
        <v>6315.7075280162726</v>
      </c>
      <c r="I173" s="496">
        <f t="shared" ca="1" si="16"/>
        <v>114265.7238914944</v>
      </c>
      <c r="J173" s="508">
        <f t="shared" ca="1" si="18"/>
        <v>1877329.0462825566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1756747.614863046</v>
      </c>
      <c r="D174" s="494">
        <f t="shared" ca="1" si="12"/>
        <v>1260467.805844764</v>
      </c>
      <c r="E174" s="494">
        <f t="shared" ca="1" si="13"/>
        <v>496279.80901828199</v>
      </c>
      <c r="F174" s="494">
        <f t="shared" ca="1" si="14"/>
        <v>232205468.96232277</v>
      </c>
      <c r="G174" s="495">
        <v>48953</v>
      </c>
      <c r="H174" s="494">
        <f t="shared" ca="1" si="15"/>
        <v>6302.33902922382</v>
      </c>
      <c r="I174" s="496">
        <f t="shared" ca="1" si="16"/>
        <v>117824.65212788901</v>
      </c>
      <c r="J174" s="508">
        <f t="shared" ca="1" si="18"/>
        <v>1880874.6060201589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1756747.614863046</v>
      </c>
      <c r="D175" s="494">
        <f t="shared" ca="1" si="12"/>
        <v>1257779.6235459151</v>
      </c>
      <c r="E175" s="494">
        <f t="shared" ca="1" si="13"/>
        <v>498967.99131713086</v>
      </c>
      <c r="F175" s="494">
        <f t="shared" ca="1" si="14"/>
        <v>231706500.97100565</v>
      </c>
      <c r="G175" s="495">
        <v>48984</v>
      </c>
      <c r="H175" s="494">
        <f t="shared" ca="1" si="15"/>
        <v>6288.8981177295755</v>
      </c>
      <c r="I175" s="496">
        <f t="shared" ca="1" si="16"/>
        <v>117573.36911792276</v>
      </c>
      <c r="J175" s="508">
        <f t="shared" ca="1" si="18"/>
        <v>1880609.8820986983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1756747.614863046</v>
      </c>
      <c r="D176" s="494">
        <f t="shared" ref="D176:D239" ca="1" si="20">+F175*(($H$6/100)/$H$9)</f>
        <v>1255076.880259614</v>
      </c>
      <c r="E176" s="494">
        <f t="shared" ref="E176:E239" ca="1" si="21">+C176-D176</f>
        <v>501670.73460343201</v>
      </c>
      <c r="F176" s="494">
        <f t="shared" ref="F176:F239" ca="1" si="22">IF(F175&lt;1,0,+F175-E176)</f>
        <v>231204830.23640221</v>
      </c>
      <c r="G176" s="495">
        <v>49012</v>
      </c>
      <c r="H176" s="494">
        <f t="shared" ref="H176:H239" ca="1" si="23">+D176*$H$7/100</f>
        <v>6275.3844012980699</v>
      </c>
      <c r="I176" s="496">
        <f t="shared" ref="I176:I239" ca="1" si="24">+F175*$R$41*O176</f>
        <v>105967.10644407323</v>
      </c>
      <c r="J176" s="508">
        <f t="shared" ca="1" si="18"/>
        <v>1868990.1057084172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1756747.614863046</v>
      </c>
      <c r="D177" s="494">
        <f t="shared" ca="1" si="20"/>
        <v>1252359.4971138453</v>
      </c>
      <c r="E177" s="494">
        <f t="shared" ca="1" si="21"/>
        <v>504388.11774920067</v>
      </c>
      <c r="F177" s="494">
        <f t="shared" ca="1" si="22"/>
        <v>230700442.118653</v>
      </c>
      <c r="G177" s="495">
        <v>49043</v>
      </c>
      <c r="H177" s="494">
        <f t="shared" ca="1" si="23"/>
        <v>6261.7974855692264</v>
      </c>
      <c r="I177" s="496">
        <f t="shared" ca="1" si="24"/>
        <v>117066.71237636497</v>
      </c>
      <c r="J177" s="508">
        <f t="shared" ref="J177:J240" ca="1" si="26">+C177+H177+I177</f>
        <v>1880076.1247249802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1756747.614863046</v>
      </c>
      <c r="D178" s="494">
        <f t="shared" ca="1" si="20"/>
        <v>1249627.3948093704</v>
      </c>
      <c r="E178" s="494">
        <f t="shared" ca="1" si="21"/>
        <v>507120.22005367558</v>
      </c>
      <c r="F178" s="494">
        <f t="shared" ca="1" si="22"/>
        <v>230193321.89859933</v>
      </c>
      <c r="G178" s="495">
        <v>49073</v>
      </c>
      <c r="H178" s="494">
        <f t="shared" ca="1" si="23"/>
        <v>6248.1369740468517</v>
      </c>
      <c r="I178" s="496">
        <f t="shared" ca="1" si="24"/>
        <v>113043.21663813996</v>
      </c>
      <c r="J178" s="508">
        <f t="shared" ca="1" si="26"/>
        <v>1876038.9684752328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1756747.614863046</v>
      </c>
      <c r="D179" s="494">
        <f t="shared" ca="1" si="20"/>
        <v>1246880.4936174131</v>
      </c>
      <c r="E179" s="494">
        <f t="shared" ca="1" si="21"/>
        <v>509867.12124563288</v>
      </c>
      <c r="F179" s="494">
        <f t="shared" ca="1" si="22"/>
        <v>229683454.7773537</v>
      </c>
      <c r="G179" s="495">
        <v>49104</v>
      </c>
      <c r="H179" s="494">
        <f t="shared" ca="1" si="23"/>
        <v>6234.4024680870652</v>
      </c>
      <c r="I179" s="496">
        <f t="shared" ca="1" si="24"/>
        <v>116554.55198799078</v>
      </c>
      <c r="J179" s="508">
        <f t="shared" ca="1" si="26"/>
        <v>1879536.5693191239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1756747.614863046</v>
      </c>
      <c r="D180" s="494">
        <f t="shared" ca="1" si="20"/>
        <v>1244118.7133773325</v>
      </c>
      <c r="E180" s="494">
        <f t="shared" ca="1" si="21"/>
        <v>512628.90148571343</v>
      </c>
      <c r="F180" s="494">
        <f t="shared" ca="1" si="22"/>
        <v>229170825.87586799</v>
      </c>
      <c r="G180" s="495">
        <v>49134</v>
      </c>
      <c r="H180" s="494">
        <f t="shared" ca="1" si="23"/>
        <v>6220.5935668866623</v>
      </c>
      <c r="I180" s="496">
        <f t="shared" ca="1" si="24"/>
        <v>112544.89284090331</v>
      </c>
      <c r="J180" s="508">
        <f t="shared" ca="1" si="26"/>
        <v>1875513.1012708358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1756747.614863046</v>
      </c>
      <c r="D181" s="494">
        <f t="shared" ca="1" si="20"/>
        <v>1241341.973494285</v>
      </c>
      <c r="E181" s="494">
        <f t="shared" ca="1" si="21"/>
        <v>515405.64136876096</v>
      </c>
      <c r="F181" s="494">
        <f t="shared" ca="1" si="22"/>
        <v>228655420.23449925</v>
      </c>
      <c r="G181" s="495">
        <v>49165</v>
      </c>
      <c r="H181" s="494">
        <f t="shared" ca="1" si="23"/>
        <v>6206.7098674714252</v>
      </c>
      <c r="I181" s="496">
        <f t="shared" ca="1" si="24"/>
        <v>116036.82816848115</v>
      </c>
      <c r="J181" s="508">
        <f t="shared" ca="1" si="26"/>
        <v>1878991.1528989985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1756747.614863046</v>
      </c>
      <c r="D182" s="494">
        <f t="shared" ca="1" si="20"/>
        <v>1238550.192936871</v>
      </c>
      <c r="E182" s="494">
        <f t="shared" ca="1" si="21"/>
        <v>518197.42192617501</v>
      </c>
      <c r="F182" s="494">
        <f t="shared" ca="1" si="22"/>
        <v>228137222.81257308</v>
      </c>
      <c r="G182" s="495">
        <v>49196</v>
      </c>
      <c r="H182" s="494">
        <f t="shared" ca="1" si="23"/>
        <v>6192.7509646843546</v>
      </c>
      <c r="I182" s="496">
        <f t="shared" ca="1" si="24"/>
        <v>115775.8611120681</v>
      </c>
      <c r="J182" s="508">
        <f t="shared" ca="1" si="26"/>
        <v>1878716.2269397986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1756747.614863046</v>
      </c>
      <c r="D183" s="494">
        <f t="shared" ca="1" si="20"/>
        <v>1235743.2902347709</v>
      </c>
      <c r="E183" s="494">
        <f t="shared" ca="1" si="21"/>
        <v>521004.32462827512</v>
      </c>
      <c r="F183" s="494">
        <f t="shared" ca="1" si="22"/>
        <v>227616218.48794481</v>
      </c>
      <c r="G183" s="495">
        <v>49226</v>
      </c>
      <c r="H183" s="494">
        <f t="shared" ca="1" si="23"/>
        <v>6178.7164511738547</v>
      </c>
      <c r="I183" s="496">
        <f t="shared" ca="1" si="24"/>
        <v>111787.23917816079</v>
      </c>
      <c r="J183" s="508">
        <f t="shared" ca="1" si="26"/>
        <v>1874713.5704923808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1756747.614863046</v>
      </c>
      <c r="D184" s="494">
        <f t="shared" ca="1" si="20"/>
        <v>1232921.1834763677</v>
      </c>
      <c r="E184" s="494">
        <f t="shared" ca="1" si="21"/>
        <v>523826.43138667825</v>
      </c>
      <c r="F184" s="494">
        <f t="shared" ca="1" si="22"/>
        <v>227092392.05655813</v>
      </c>
      <c r="G184" s="495">
        <v>49257</v>
      </c>
      <c r="H184" s="494">
        <f t="shared" ca="1" si="23"/>
        <v>6164.6059173818385</v>
      </c>
      <c r="I184" s="496">
        <f t="shared" ca="1" si="24"/>
        <v>115249.67862772937</v>
      </c>
      <c r="J184" s="508">
        <f t="shared" ca="1" si="26"/>
        <v>1878161.8994081572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1756747.614863046</v>
      </c>
      <c r="D185" s="494">
        <f t="shared" ca="1" si="20"/>
        <v>1230083.7903063565</v>
      </c>
      <c r="E185" s="494">
        <f t="shared" ca="1" si="21"/>
        <v>526663.82455668948</v>
      </c>
      <c r="F185" s="494">
        <f t="shared" ca="1" si="22"/>
        <v>226565728.23200145</v>
      </c>
      <c r="G185" s="495">
        <v>49287</v>
      </c>
      <c r="H185" s="494">
        <f t="shared" ca="1" si="23"/>
        <v>6150.4189515317821</v>
      </c>
      <c r="I185" s="496">
        <f t="shared" ca="1" si="24"/>
        <v>111275.27210771348</v>
      </c>
      <c r="J185" s="508">
        <f t="shared" ca="1" si="26"/>
        <v>1874173.3059222912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1756747.614863046</v>
      </c>
      <c r="D186" s="494">
        <f t="shared" ca="1" si="20"/>
        <v>1227231.0279233411</v>
      </c>
      <c r="E186" s="494">
        <f t="shared" ca="1" si="21"/>
        <v>529516.58693970484</v>
      </c>
      <c r="F186" s="494">
        <f t="shared" ca="1" si="22"/>
        <v>226036211.64506176</v>
      </c>
      <c r="G186" s="495">
        <v>49318</v>
      </c>
      <c r="H186" s="494">
        <f t="shared" ca="1" si="23"/>
        <v>6136.155139616706</v>
      </c>
      <c r="I186" s="496">
        <f t="shared" ca="1" si="24"/>
        <v>114717.7803948034</v>
      </c>
      <c r="J186" s="508">
        <f t="shared" ca="1" si="26"/>
        <v>1877601.5503974662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1756747.614863046</v>
      </c>
      <c r="D187" s="494">
        <f t="shared" ca="1" si="20"/>
        <v>1224362.8130774179</v>
      </c>
      <c r="E187" s="494">
        <f t="shared" ca="1" si="21"/>
        <v>532384.80178562808</v>
      </c>
      <c r="F187" s="494">
        <f t="shared" ca="1" si="22"/>
        <v>225503826.84327614</v>
      </c>
      <c r="G187" s="495">
        <v>49349</v>
      </c>
      <c r="H187" s="494">
        <f t="shared" ca="1" si="23"/>
        <v>6121.8140653870896</v>
      </c>
      <c r="I187" s="496">
        <f t="shared" ca="1" si="24"/>
        <v>114449.66849628293</v>
      </c>
      <c r="J187" s="508">
        <f t="shared" ca="1" si="26"/>
        <v>1877319.097424716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1756747.614863046</v>
      </c>
      <c r="D188" s="494">
        <f t="shared" ca="1" si="20"/>
        <v>1221479.0620677457</v>
      </c>
      <c r="E188" s="494">
        <f t="shared" ca="1" si="21"/>
        <v>535268.55279530026</v>
      </c>
      <c r="F188" s="494">
        <f t="shared" ca="1" si="22"/>
        <v>224968558.29048085</v>
      </c>
      <c r="G188" s="495">
        <v>49377</v>
      </c>
      <c r="H188" s="494">
        <f t="shared" ca="1" si="23"/>
        <v>6107.3953103387285</v>
      </c>
      <c r="I188" s="496">
        <f t="shared" ca="1" si="24"/>
        <v>103130.41680965829</v>
      </c>
      <c r="J188" s="508">
        <f t="shared" ca="1" si="26"/>
        <v>1865985.4269830431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1756747.614863046</v>
      </c>
      <c r="D189" s="494">
        <f t="shared" ca="1" si="20"/>
        <v>1218579.6907401048</v>
      </c>
      <c r="E189" s="494">
        <f t="shared" ca="1" si="21"/>
        <v>538167.92412294121</v>
      </c>
      <c r="F189" s="494">
        <f t="shared" ca="1" si="22"/>
        <v>224430390.36635792</v>
      </c>
      <c r="G189" s="495">
        <v>49408</v>
      </c>
      <c r="H189" s="494">
        <f t="shared" ca="1" si="23"/>
        <v>6092.8984537005235</v>
      </c>
      <c r="I189" s="496">
        <f t="shared" ca="1" si="24"/>
        <v>113909.08001441347</v>
      </c>
      <c r="J189" s="508">
        <f t="shared" ca="1" si="26"/>
        <v>1876749.59333116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1756747.614863046</v>
      </c>
      <c r="D190" s="494">
        <f t="shared" ca="1" si="20"/>
        <v>1215664.6144844387</v>
      </c>
      <c r="E190" s="494">
        <f t="shared" ca="1" si="21"/>
        <v>541083.00037860731</v>
      </c>
      <c r="F190" s="494">
        <f t="shared" ca="1" si="22"/>
        <v>223889307.36597931</v>
      </c>
      <c r="G190" s="495">
        <v>49438</v>
      </c>
      <c r="H190" s="494">
        <f t="shared" ca="1" si="23"/>
        <v>6078.323072422193</v>
      </c>
      <c r="I190" s="496">
        <f t="shared" ca="1" si="24"/>
        <v>109970.89127951537</v>
      </c>
      <c r="J190" s="508">
        <f t="shared" ca="1" si="26"/>
        <v>1872796.8292149836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1756747.614863046</v>
      </c>
      <c r="D191" s="494">
        <f t="shared" ca="1" si="20"/>
        <v>1212733.7482323879</v>
      </c>
      <c r="E191" s="494">
        <f t="shared" ca="1" si="21"/>
        <v>544013.86663065804</v>
      </c>
      <c r="F191" s="494">
        <f t="shared" ca="1" si="22"/>
        <v>223345293.49934867</v>
      </c>
      <c r="G191" s="495">
        <v>49469</v>
      </c>
      <c r="H191" s="494">
        <f t="shared" ca="1" si="23"/>
        <v>6063.6687411619396</v>
      </c>
      <c r="I191" s="496">
        <f t="shared" ca="1" si="24"/>
        <v>113362.61929630752</v>
      </c>
      <c r="J191" s="508">
        <f t="shared" ca="1" si="26"/>
        <v>1876173.9029005154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1756747.614863046</v>
      </c>
      <c r="D192" s="494">
        <f t="shared" ca="1" si="20"/>
        <v>1209787.0064548054</v>
      </c>
      <c r="E192" s="494">
        <f t="shared" ca="1" si="21"/>
        <v>546960.6084082406</v>
      </c>
      <c r="F192" s="494">
        <f t="shared" ca="1" si="22"/>
        <v>222798332.89094043</v>
      </c>
      <c r="G192" s="495">
        <v>49499</v>
      </c>
      <c r="H192" s="494">
        <f t="shared" ca="1" si="23"/>
        <v>6048.9350322740265</v>
      </c>
      <c r="I192" s="496">
        <f t="shared" ca="1" si="24"/>
        <v>109439.19381468084</v>
      </c>
      <c r="J192" s="508">
        <f t="shared" ca="1" si="26"/>
        <v>1872235.743710001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1756747.614863046</v>
      </c>
      <c r="D193" s="494">
        <f t="shared" ca="1" si="20"/>
        <v>1206824.3031592607</v>
      </c>
      <c r="E193" s="494">
        <f t="shared" ca="1" si="21"/>
        <v>549923.31170378532</v>
      </c>
      <c r="F193" s="494">
        <f t="shared" ca="1" si="22"/>
        <v>222248409.57923666</v>
      </c>
      <c r="G193" s="495">
        <v>49530</v>
      </c>
      <c r="H193" s="494">
        <f t="shared" ca="1" si="23"/>
        <v>6034.1215157963034</v>
      </c>
      <c r="I193" s="496">
        <f t="shared" ca="1" si="24"/>
        <v>112810.22255377949</v>
      </c>
      <c r="J193" s="508">
        <f t="shared" ca="1" si="26"/>
        <v>1875591.9589326219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1756747.614863046</v>
      </c>
      <c r="D194" s="494">
        <f t="shared" ca="1" si="20"/>
        <v>1203845.551887532</v>
      </c>
      <c r="E194" s="494">
        <f t="shared" ca="1" si="21"/>
        <v>552902.06297551398</v>
      </c>
      <c r="F194" s="494">
        <f t="shared" ca="1" si="22"/>
        <v>221695507.51626113</v>
      </c>
      <c r="G194" s="495">
        <v>49561</v>
      </c>
      <c r="H194" s="494">
        <f t="shared" ca="1" si="23"/>
        <v>6019.2277594376601</v>
      </c>
      <c r="I194" s="496">
        <f t="shared" ca="1" si="24"/>
        <v>112531.77805028681</v>
      </c>
      <c r="J194" s="508">
        <f t="shared" ca="1" si="26"/>
        <v>1875298.6206727703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1756747.614863046</v>
      </c>
      <c r="D195" s="494">
        <f t="shared" ca="1" si="20"/>
        <v>1200850.6657130811</v>
      </c>
      <c r="E195" s="494">
        <f t="shared" ca="1" si="21"/>
        <v>555896.94914996484</v>
      </c>
      <c r="F195" s="494">
        <f t="shared" ca="1" si="22"/>
        <v>221139610.56711116</v>
      </c>
      <c r="G195" s="495">
        <v>49591</v>
      </c>
      <c r="H195" s="494">
        <f t="shared" ca="1" si="23"/>
        <v>6004.2533285654054</v>
      </c>
      <c r="I195" s="496">
        <f t="shared" ca="1" si="24"/>
        <v>108630.79868296794</v>
      </c>
      <c r="J195" s="508">
        <f t="shared" ca="1" si="26"/>
        <v>1871382.6668745794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1756747.614863046</v>
      </c>
      <c r="D196" s="494">
        <f t="shared" ca="1" si="20"/>
        <v>1197839.557238519</v>
      </c>
      <c r="E196" s="494">
        <f t="shared" ca="1" si="21"/>
        <v>558908.05762452702</v>
      </c>
      <c r="F196" s="494">
        <f t="shared" ca="1" si="22"/>
        <v>220580702.50948665</v>
      </c>
      <c r="G196" s="495">
        <v>49622</v>
      </c>
      <c r="H196" s="494">
        <f t="shared" ca="1" si="23"/>
        <v>5989.1977861925952</v>
      </c>
      <c r="I196" s="496">
        <f t="shared" ca="1" si="24"/>
        <v>111970.3561504806</v>
      </c>
      <c r="J196" s="508">
        <f t="shared" ca="1" si="26"/>
        <v>1874707.1687997193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1756747.614863046</v>
      </c>
      <c r="D197" s="494">
        <f t="shared" ca="1" si="20"/>
        <v>1194812.1385930527</v>
      </c>
      <c r="E197" s="494">
        <f t="shared" ca="1" si="21"/>
        <v>561935.47626999323</v>
      </c>
      <c r="F197" s="494">
        <f t="shared" ca="1" si="22"/>
        <v>220018767.03321666</v>
      </c>
      <c r="G197" s="495">
        <v>49652</v>
      </c>
      <c r="H197" s="494">
        <f t="shared" ca="1" si="23"/>
        <v>5974.060692965264</v>
      </c>
      <c r="I197" s="496">
        <f t="shared" ca="1" si="24"/>
        <v>108084.54422964844</v>
      </c>
      <c r="J197" s="508">
        <f t="shared" ca="1" si="26"/>
        <v>1870806.2197856598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1756747.614863046</v>
      </c>
      <c r="D198" s="494">
        <f t="shared" ca="1" si="20"/>
        <v>1191768.3214299236</v>
      </c>
      <c r="E198" s="494">
        <f t="shared" ca="1" si="21"/>
        <v>564979.29343312234</v>
      </c>
      <c r="F198" s="494">
        <f t="shared" ca="1" si="22"/>
        <v>219453787.73978353</v>
      </c>
      <c r="G198" s="495">
        <v>49683</v>
      </c>
      <c r="H198" s="494">
        <f t="shared" ca="1" si="23"/>
        <v>5958.8416071496185</v>
      </c>
      <c r="I198" s="496">
        <f t="shared" ca="1" si="24"/>
        <v>111402.83570781868</v>
      </c>
      <c r="J198" s="508">
        <f t="shared" ca="1" si="26"/>
        <v>1874109.2921780143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1756747.614863046</v>
      </c>
      <c r="D199" s="494">
        <f t="shared" ca="1" si="20"/>
        <v>1188708.0169238276</v>
      </c>
      <c r="E199" s="494">
        <f t="shared" ca="1" si="21"/>
        <v>568039.59793921839</v>
      </c>
      <c r="F199" s="494">
        <f t="shared" ca="1" si="22"/>
        <v>218885748.1418443</v>
      </c>
      <c r="G199" s="495">
        <v>49714</v>
      </c>
      <c r="H199" s="494">
        <f t="shared" ca="1" si="23"/>
        <v>5943.5400846191378</v>
      </c>
      <c r="I199" s="496">
        <f t="shared" ca="1" si="24"/>
        <v>111116.76785891037</v>
      </c>
      <c r="J199" s="508">
        <f t="shared" ca="1" si="26"/>
        <v>1873807.9228065754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1756747.614863046</v>
      </c>
      <c r="D200" s="494">
        <f t="shared" ca="1" si="20"/>
        <v>1185631.1357683234</v>
      </c>
      <c r="E200" s="494">
        <f t="shared" ca="1" si="21"/>
        <v>571116.47909472254</v>
      </c>
      <c r="F200" s="494">
        <f t="shared" ca="1" si="22"/>
        <v>218314631.66274959</v>
      </c>
      <c r="G200" s="495">
        <v>49743</v>
      </c>
      <c r="H200" s="494">
        <f t="shared" ca="1" si="23"/>
        <v>5928.1556788416174</v>
      </c>
      <c r="I200" s="496">
        <f t="shared" ca="1" si="24"/>
        <v>103678.8827031869</v>
      </c>
      <c r="J200" s="508">
        <f t="shared" ca="1" si="26"/>
        <v>1866354.6532450744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1756747.614863046</v>
      </c>
      <c r="D201" s="494">
        <f t="shared" ca="1" si="20"/>
        <v>1182537.5881732269</v>
      </c>
      <c r="E201" s="494">
        <f t="shared" ca="1" si="21"/>
        <v>574210.02668981906</v>
      </c>
      <c r="F201" s="494">
        <f t="shared" ca="1" si="22"/>
        <v>217740421.63605976</v>
      </c>
      <c r="G201" s="495">
        <v>49774</v>
      </c>
      <c r="H201" s="494">
        <f t="shared" ca="1" si="23"/>
        <v>5912.6879408661343</v>
      </c>
      <c r="I201" s="496">
        <f t="shared" ca="1" si="24"/>
        <v>110539.97516523887</v>
      </c>
      <c r="J201" s="508">
        <f t="shared" ca="1" si="26"/>
        <v>1873200.277969151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1756747.614863046</v>
      </c>
      <c r="D202" s="494">
        <f t="shared" ca="1" si="20"/>
        <v>1179427.2838619903</v>
      </c>
      <c r="E202" s="494">
        <f t="shared" ca="1" si="21"/>
        <v>577320.33100105566</v>
      </c>
      <c r="F202" s="494">
        <f t="shared" ca="1" si="22"/>
        <v>217163101.30505872</v>
      </c>
      <c r="G202" s="495">
        <v>49804</v>
      </c>
      <c r="H202" s="494">
        <f t="shared" ca="1" si="23"/>
        <v>5897.1364193099516</v>
      </c>
      <c r="I202" s="496">
        <f t="shared" ca="1" si="24"/>
        <v>106692.80660166928</v>
      </c>
      <c r="J202" s="508">
        <f t="shared" ca="1" si="26"/>
        <v>1869337.5578840252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1756747.614863046</v>
      </c>
      <c r="D203" s="494">
        <f t="shared" ca="1" si="20"/>
        <v>1176300.132069068</v>
      </c>
      <c r="E203" s="494">
        <f t="shared" ca="1" si="21"/>
        <v>580447.48279397795</v>
      </c>
      <c r="F203" s="494">
        <f t="shared" ca="1" si="22"/>
        <v>216582653.82226473</v>
      </c>
      <c r="G203" s="495">
        <v>49835</v>
      </c>
      <c r="H203" s="494">
        <f t="shared" ca="1" si="23"/>
        <v>5881.5006603453403</v>
      </c>
      <c r="I203" s="496">
        <f t="shared" ca="1" si="24"/>
        <v>109956.91696079473</v>
      </c>
      <c r="J203" s="508">
        <f t="shared" ca="1" si="26"/>
        <v>1872586.0324841861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1756747.614863046</v>
      </c>
      <c r="D204" s="494">
        <f t="shared" ca="1" si="20"/>
        <v>1173156.0415372674</v>
      </c>
      <c r="E204" s="494">
        <f t="shared" ca="1" si="21"/>
        <v>583591.57332577859</v>
      </c>
      <c r="F204" s="494">
        <f t="shared" ca="1" si="22"/>
        <v>215999062.24893895</v>
      </c>
      <c r="G204" s="495">
        <v>49865</v>
      </c>
      <c r="H204" s="494">
        <f t="shared" ca="1" si="23"/>
        <v>5865.7802076863372</v>
      </c>
      <c r="I204" s="496">
        <f t="shared" ca="1" si="24"/>
        <v>106125.50037290971</v>
      </c>
      <c r="J204" s="508">
        <f t="shared" ca="1" si="26"/>
        <v>1868738.895443642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1756747.614863046</v>
      </c>
      <c r="D205" s="494">
        <f t="shared" ca="1" si="20"/>
        <v>1169994.920515086</v>
      </c>
      <c r="E205" s="494">
        <f t="shared" ca="1" si="21"/>
        <v>586752.69434795994</v>
      </c>
      <c r="F205" s="494">
        <f t="shared" ca="1" si="22"/>
        <v>215412309.554591</v>
      </c>
      <c r="G205" s="495">
        <v>49896</v>
      </c>
      <c r="H205" s="494">
        <f t="shared" ca="1" si="23"/>
        <v>5849.9746025754303</v>
      </c>
      <c r="I205" s="496">
        <f t="shared" ca="1" si="24"/>
        <v>109367.5251853794</v>
      </c>
      <c r="J205" s="508">
        <f t="shared" ca="1" si="26"/>
        <v>1871965.1146510008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1756747.614863046</v>
      </c>
      <c r="D206" s="494">
        <f t="shared" ca="1" si="20"/>
        <v>1166816.6767540346</v>
      </c>
      <c r="E206" s="494">
        <f t="shared" ca="1" si="21"/>
        <v>589930.93810901139</v>
      </c>
      <c r="F206" s="494">
        <f t="shared" ca="1" si="22"/>
        <v>214822378.61648199</v>
      </c>
      <c r="G206" s="495">
        <v>49927</v>
      </c>
      <c r="H206" s="494">
        <f t="shared" ca="1" si="23"/>
        <v>5834.083383770173</v>
      </c>
      <c r="I206" s="496">
        <f t="shared" ca="1" si="24"/>
        <v>109070.43273780789</v>
      </c>
      <c r="J206" s="508">
        <f t="shared" ca="1" si="26"/>
        <v>1871652.1309846241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1756747.614863046</v>
      </c>
      <c r="D207" s="494">
        <f t="shared" ca="1" si="20"/>
        <v>1163621.2175059442</v>
      </c>
      <c r="E207" s="494">
        <f t="shared" ca="1" si="21"/>
        <v>593126.39735710179</v>
      </c>
      <c r="F207" s="494">
        <f t="shared" ca="1" si="22"/>
        <v>214229252.21912488</v>
      </c>
      <c r="G207" s="495">
        <v>49957</v>
      </c>
      <c r="H207" s="494">
        <f t="shared" ca="1" si="23"/>
        <v>5818.1060875297208</v>
      </c>
      <c r="I207" s="496">
        <f t="shared" ca="1" si="24"/>
        <v>105262.96552207616</v>
      </c>
      <c r="J207" s="508">
        <f t="shared" ca="1" si="26"/>
        <v>1867828.686472652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1756747.614863046</v>
      </c>
      <c r="D208" s="494">
        <f t="shared" ca="1" si="20"/>
        <v>1160408.4495202599</v>
      </c>
      <c r="E208" s="494">
        <f t="shared" ca="1" si="21"/>
        <v>596339.16534278612</v>
      </c>
      <c r="F208" s="494">
        <f t="shared" ca="1" si="22"/>
        <v>213632913.05378211</v>
      </c>
      <c r="G208" s="495">
        <v>49988</v>
      </c>
      <c r="H208" s="494">
        <f t="shared" ca="1" si="23"/>
        <v>5802.0422476012991</v>
      </c>
      <c r="I208" s="496">
        <f t="shared" ca="1" si="24"/>
        <v>108471.41137361689</v>
      </c>
      <c r="J208" s="508">
        <f t="shared" ca="1" si="26"/>
        <v>1871021.0684842642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1756747.614863046</v>
      </c>
      <c r="D209" s="494">
        <f t="shared" ca="1" si="20"/>
        <v>1157178.2790413199</v>
      </c>
      <c r="E209" s="494">
        <f t="shared" ca="1" si="21"/>
        <v>599569.33582172613</v>
      </c>
      <c r="F209" s="494">
        <f t="shared" ca="1" si="22"/>
        <v>213033343.71796039</v>
      </c>
      <c r="G209" s="495">
        <v>50018</v>
      </c>
      <c r="H209" s="494">
        <f t="shared" ca="1" si="23"/>
        <v>5785.8913952065996</v>
      </c>
      <c r="I209" s="496">
        <f t="shared" ca="1" si="24"/>
        <v>104680.12739635323</v>
      </c>
      <c r="J209" s="508">
        <f t="shared" ca="1" si="26"/>
        <v>1867213.6336546058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1756747.614863046</v>
      </c>
      <c r="D210" s="494">
        <f t="shared" ca="1" si="20"/>
        <v>1153930.6118056187</v>
      </c>
      <c r="E210" s="494">
        <f t="shared" ca="1" si="21"/>
        <v>602817.00305742724</v>
      </c>
      <c r="F210" s="494">
        <f t="shared" ca="1" si="22"/>
        <v>212430526.71490297</v>
      </c>
      <c r="G210" s="495">
        <v>50049</v>
      </c>
      <c r="H210" s="494">
        <f t="shared" ca="1" si="23"/>
        <v>5769.6530590280936</v>
      </c>
      <c r="I210" s="496">
        <f t="shared" ca="1" si="24"/>
        <v>107865.88303586059</v>
      </c>
      <c r="J210" s="508">
        <f t="shared" ca="1" si="26"/>
        <v>1870383.1509579346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1756747.614863046</v>
      </c>
      <c r="D211" s="494">
        <f t="shared" ca="1" si="20"/>
        <v>1150665.3530390577</v>
      </c>
      <c r="E211" s="494">
        <f t="shared" ca="1" si="21"/>
        <v>606082.26182398829</v>
      </c>
      <c r="F211" s="494">
        <f t="shared" ca="1" si="22"/>
        <v>211824444.45307899</v>
      </c>
      <c r="G211" s="495">
        <v>50080</v>
      </c>
      <c r="H211" s="494">
        <f t="shared" ca="1" si="23"/>
        <v>5753.3267651952883</v>
      </c>
      <c r="I211" s="496">
        <f t="shared" ca="1" si="24"/>
        <v>107560.65669331253</v>
      </c>
      <c r="J211" s="508">
        <f t="shared" ca="1" si="26"/>
        <v>1870061.5983215538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1756747.614863046</v>
      </c>
      <c r="D212" s="494">
        <f t="shared" ca="1" si="20"/>
        <v>1147382.407454178</v>
      </c>
      <c r="E212" s="494">
        <f t="shared" ca="1" si="21"/>
        <v>609365.20740886801</v>
      </c>
      <c r="F212" s="494">
        <f t="shared" ca="1" si="22"/>
        <v>211215079.24567011</v>
      </c>
      <c r="G212" s="495">
        <v>50108</v>
      </c>
      <c r="H212" s="494">
        <f t="shared" ca="1" si="23"/>
        <v>5736.9120372708894</v>
      </c>
      <c r="I212" s="496">
        <f t="shared" ca="1" si="24"/>
        <v>96874.379263208117</v>
      </c>
      <c r="J212" s="508">
        <f t="shared" ca="1" si="26"/>
        <v>1859358.9061635248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1756747.614863046</v>
      </c>
      <c r="D213" s="494">
        <f t="shared" ca="1" si="20"/>
        <v>1144081.6792473798</v>
      </c>
      <c r="E213" s="494">
        <f t="shared" ca="1" si="21"/>
        <v>612665.93561566621</v>
      </c>
      <c r="F213" s="494">
        <f t="shared" ca="1" si="22"/>
        <v>210602413.31005445</v>
      </c>
      <c r="G213" s="495">
        <v>50139</v>
      </c>
      <c r="H213" s="494">
        <f t="shared" ca="1" si="23"/>
        <v>5720.4083962368986</v>
      </c>
      <c r="I213" s="496">
        <f t="shared" ca="1" si="24"/>
        <v>106945.23512472429</v>
      </c>
      <c r="J213" s="508">
        <f t="shared" ca="1" si="26"/>
        <v>1869413.258384007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1756747.614863046</v>
      </c>
      <c r="D214" s="494">
        <f t="shared" ca="1" si="20"/>
        <v>1140763.0720961282</v>
      </c>
      <c r="E214" s="494">
        <f t="shared" ca="1" si="21"/>
        <v>615984.54276691773</v>
      </c>
      <c r="F214" s="494">
        <f t="shared" ca="1" si="22"/>
        <v>209986428.76728752</v>
      </c>
      <c r="G214" s="495">
        <v>50169</v>
      </c>
      <c r="H214" s="494">
        <f t="shared" ca="1" si="23"/>
        <v>5703.8153604806412</v>
      </c>
      <c r="I214" s="496">
        <f t="shared" ca="1" si="24"/>
        <v>103195.18252192668</v>
      </c>
      <c r="J214" s="508">
        <f t="shared" ca="1" si="26"/>
        <v>1865646.6127454534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1756747.614863046</v>
      </c>
      <c r="D215" s="494">
        <f t="shared" ca="1" si="20"/>
        <v>1137426.4891561407</v>
      </c>
      <c r="E215" s="494">
        <f t="shared" ca="1" si="21"/>
        <v>619321.12570690527</v>
      </c>
      <c r="F215" s="494">
        <f t="shared" ca="1" si="22"/>
        <v>209367107.64158061</v>
      </c>
      <c r="G215" s="495">
        <v>50200</v>
      </c>
      <c r="H215" s="494">
        <f t="shared" ca="1" si="23"/>
        <v>5687.1324457807032</v>
      </c>
      <c r="I215" s="496">
        <f t="shared" ca="1" si="24"/>
        <v>106323.12843250325</v>
      </c>
      <c r="J215" s="508">
        <f t="shared" ca="1" si="26"/>
        <v>1868757.87574133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1756747.614863046</v>
      </c>
      <c r="D216" s="494">
        <f t="shared" ca="1" si="20"/>
        <v>1134071.8330585617</v>
      </c>
      <c r="E216" s="494">
        <f t="shared" ca="1" si="21"/>
        <v>622675.78180448432</v>
      </c>
      <c r="F216" s="494">
        <f t="shared" ca="1" si="22"/>
        <v>208744431.85977614</v>
      </c>
      <c r="G216" s="495">
        <v>50230</v>
      </c>
      <c r="H216" s="494">
        <f t="shared" ca="1" si="23"/>
        <v>5670.359165292808</v>
      </c>
      <c r="I216" s="496">
        <f t="shared" ca="1" si="24"/>
        <v>102589.8827443745</v>
      </c>
      <c r="J216" s="508">
        <f t="shared" ca="1" si="26"/>
        <v>1865007.8567727131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1756747.614863046</v>
      </c>
      <c r="D217" s="494">
        <f t="shared" ca="1" si="20"/>
        <v>1130699.0059071209</v>
      </c>
      <c r="E217" s="494">
        <f t="shared" ca="1" si="21"/>
        <v>626048.6089559251</v>
      </c>
      <c r="F217" s="494">
        <f t="shared" ca="1" si="22"/>
        <v>208118383.25082022</v>
      </c>
      <c r="G217" s="495">
        <v>50261</v>
      </c>
      <c r="H217" s="494">
        <f t="shared" ca="1" si="23"/>
        <v>5653.4950295356048</v>
      </c>
      <c r="I217" s="496">
        <f t="shared" ca="1" si="24"/>
        <v>105694.26399833331</v>
      </c>
      <c r="J217" s="508">
        <f t="shared" ca="1" si="26"/>
        <v>1868095.373890915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1756747.614863046</v>
      </c>
      <c r="D218" s="494">
        <f t="shared" ca="1" si="20"/>
        <v>1127307.9092752761</v>
      </c>
      <c r="E218" s="494">
        <f t="shared" ca="1" si="21"/>
        <v>629439.70558776986</v>
      </c>
      <c r="F218" s="494">
        <f t="shared" ca="1" si="22"/>
        <v>207488943.54523245</v>
      </c>
      <c r="G218" s="495">
        <v>50292</v>
      </c>
      <c r="H218" s="494">
        <f t="shared" ca="1" si="23"/>
        <v>5636.5395463763807</v>
      </c>
      <c r="I218" s="496">
        <f t="shared" ca="1" si="24"/>
        <v>105377.27471933197</v>
      </c>
      <c r="J218" s="508">
        <f t="shared" ca="1" si="26"/>
        <v>1867761.4291287542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1756747.614863046</v>
      </c>
      <c r="D219" s="494">
        <f t="shared" ca="1" si="20"/>
        <v>1123898.4442033425</v>
      </c>
      <c r="E219" s="494">
        <f t="shared" ca="1" si="21"/>
        <v>632849.17065970344</v>
      </c>
      <c r="F219" s="494">
        <f t="shared" ca="1" si="22"/>
        <v>206856094.37457275</v>
      </c>
      <c r="G219" s="495">
        <v>50322</v>
      </c>
      <c r="H219" s="494">
        <f t="shared" ca="1" si="23"/>
        <v>5619.4922210167124</v>
      </c>
      <c r="I219" s="496">
        <f t="shared" ca="1" si="24"/>
        <v>101669.58233716388</v>
      </c>
      <c r="J219" s="508">
        <f t="shared" ca="1" si="26"/>
        <v>1864036.6894212265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1756747.614863046</v>
      </c>
      <c r="D220" s="494">
        <f t="shared" ca="1" si="20"/>
        <v>1120470.5111956024</v>
      </c>
      <c r="E220" s="494">
        <f t="shared" ca="1" si="21"/>
        <v>636277.10366744362</v>
      </c>
      <c r="F220" s="494">
        <f t="shared" ca="1" si="22"/>
        <v>206219817.27090532</v>
      </c>
      <c r="G220" s="495">
        <v>50353</v>
      </c>
      <c r="H220" s="494">
        <f t="shared" ca="1" si="23"/>
        <v>5602.3525559780119</v>
      </c>
      <c r="I220" s="496">
        <f t="shared" ca="1" si="24"/>
        <v>104738.135784992</v>
      </c>
      <c r="J220" s="508">
        <f t="shared" ca="1" si="26"/>
        <v>1867088.1032040161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1756747.614863046</v>
      </c>
      <c r="D221" s="494">
        <f t="shared" ca="1" si="20"/>
        <v>1117024.0102174038</v>
      </c>
      <c r="E221" s="494">
        <f t="shared" ca="1" si="21"/>
        <v>639723.60464564222</v>
      </c>
      <c r="F221" s="494">
        <f t="shared" ca="1" si="22"/>
        <v>205580093.66625968</v>
      </c>
      <c r="G221" s="495">
        <v>50383</v>
      </c>
      <c r="H221" s="494">
        <f t="shared" ca="1" si="23"/>
        <v>5585.1200510870185</v>
      </c>
      <c r="I221" s="496">
        <f t="shared" ca="1" si="24"/>
        <v>101047.71046274359</v>
      </c>
      <c r="J221" s="508">
        <f t="shared" ca="1" si="26"/>
        <v>1863380.4453768767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1756747.614863046</v>
      </c>
      <c r="D222" s="494">
        <f t="shared" ca="1" si="20"/>
        <v>1113558.84069224</v>
      </c>
      <c r="E222" s="494">
        <f t="shared" ca="1" si="21"/>
        <v>643188.77417080593</v>
      </c>
      <c r="F222" s="494">
        <f t="shared" ca="1" si="22"/>
        <v>204936904.89208886</v>
      </c>
      <c r="G222" s="495">
        <v>50414</v>
      </c>
      <c r="H222" s="494">
        <f t="shared" ca="1" si="23"/>
        <v>5567.7942034612006</v>
      </c>
      <c r="I222" s="496">
        <f t="shared" ca="1" si="24"/>
        <v>104092.05409301614</v>
      </c>
      <c r="J222" s="508">
        <f t="shared" ca="1" si="26"/>
        <v>1866407.4631595232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1756747.614863046</v>
      </c>
      <c r="D223" s="494">
        <f t="shared" ca="1" si="20"/>
        <v>1110074.9014988148</v>
      </c>
      <c r="E223" s="494">
        <f t="shared" ca="1" si="21"/>
        <v>646672.71336423117</v>
      </c>
      <c r="F223" s="494">
        <f t="shared" ca="1" si="22"/>
        <v>204290232.17872462</v>
      </c>
      <c r="G223" s="495">
        <v>50445</v>
      </c>
      <c r="H223" s="494">
        <f t="shared" ca="1" si="23"/>
        <v>5550.3745074940744</v>
      </c>
      <c r="I223" s="496">
        <f t="shared" ca="1" si="24"/>
        <v>103766.38617702766</v>
      </c>
      <c r="J223" s="508">
        <f t="shared" ca="1" si="26"/>
        <v>1866064.3755475676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1756747.614863046</v>
      </c>
      <c r="D224" s="494">
        <f t="shared" ca="1" si="20"/>
        <v>1106572.0909680917</v>
      </c>
      <c r="E224" s="494">
        <f t="shared" ca="1" si="21"/>
        <v>650175.52389495424</v>
      </c>
      <c r="F224" s="494">
        <f t="shared" ca="1" si="22"/>
        <v>203640056.65482965</v>
      </c>
      <c r="G224" s="495">
        <v>50473</v>
      </c>
      <c r="H224" s="494">
        <f t="shared" ca="1" si="23"/>
        <v>5532.8604548404583</v>
      </c>
      <c r="I224" s="496">
        <f t="shared" ca="1" si="24"/>
        <v>93428.732849736713</v>
      </c>
      <c r="J224" s="508">
        <f t="shared" ca="1" si="26"/>
        <v>1855709.208167623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1756747.614863046</v>
      </c>
      <c r="D225" s="494">
        <f t="shared" ca="1" si="20"/>
        <v>1103050.3068803274</v>
      </c>
      <c r="E225" s="494">
        <f t="shared" ca="1" si="21"/>
        <v>653697.30798271857</v>
      </c>
      <c r="F225" s="494">
        <f t="shared" ca="1" si="22"/>
        <v>202986359.34684694</v>
      </c>
      <c r="G225" s="495">
        <v>50504</v>
      </c>
      <c r="H225" s="494">
        <f t="shared" ca="1" si="23"/>
        <v>5515.2515344016374</v>
      </c>
      <c r="I225" s="496">
        <f t="shared" ca="1" si="24"/>
        <v>103109.74868622873</v>
      </c>
      <c r="J225" s="508">
        <f t="shared" ca="1" si="26"/>
        <v>1865372.6150836763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1756747.614863046</v>
      </c>
      <c r="D226" s="494">
        <f t="shared" ca="1" si="20"/>
        <v>1099509.4464620876</v>
      </c>
      <c r="E226" s="494">
        <f t="shared" ca="1" si="21"/>
        <v>657238.16840095841</v>
      </c>
      <c r="F226" s="494">
        <f t="shared" ca="1" si="22"/>
        <v>202329121.17844597</v>
      </c>
      <c r="G226" s="495">
        <v>50534</v>
      </c>
      <c r="H226" s="494">
        <f t="shared" ca="1" si="23"/>
        <v>5497.5472323104377</v>
      </c>
      <c r="I226" s="496">
        <f t="shared" ca="1" si="24"/>
        <v>99463.316079954995</v>
      </c>
      <c r="J226" s="508">
        <f t="shared" ca="1" si="26"/>
        <v>1861708.4781753116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1756747.614863046</v>
      </c>
      <c r="D227" s="494">
        <f t="shared" ca="1" si="20"/>
        <v>1095949.406383249</v>
      </c>
      <c r="E227" s="494">
        <f t="shared" ca="1" si="21"/>
        <v>660798.208479797</v>
      </c>
      <c r="F227" s="494">
        <f t="shared" ca="1" si="22"/>
        <v>201668322.96996617</v>
      </c>
      <c r="G227" s="495">
        <v>50565</v>
      </c>
      <c r="H227" s="494">
        <f t="shared" ca="1" si="23"/>
        <v>5479.7470319162449</v>
      </c>
      <c r="I227" s="496">
        <f t="shared" ca="1" si="24"/>
        <v>102445.97835668646</v>
      </c>
      <c r="J227" s="508">
        <f t="shared" ca="1" si="26"/>
        <v>1864673.3402516486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1756747.614863046</v>
      </c>
      <c r="D228" s="494">
        <f t="shared" ca="1" si="20"/>
        <v>1092370.0827539836</v>
      </c>
      <c r="E228" s="494">
        <f t="shared" ca="1" si="21"/>
        <v>664377.53210906242</v>
      </c>
      <c r="F228" s="494">
        <f t="shared" ca="1" si="22"/>
        <v>201003945.43785712</v>
      </c>
      <c r="G228" s="495">
        <v>50595</v>
      </c>
      <c r="H228" s="494">
        <f t="shared" ca="1" si="23"/>
        <v>5461.8504137699174</v>
      </c>
      <c r="I228" s="496">
        <f t="shared" ca="1" si="24"/>
        <v>98817.478255283408</v>
      </c>
      <c r="J228" s="508">
        <f t="shared" ca="1" si="26"/>
        <v>1861026.9435320992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1756747.614863046</v>
      </c>
      <c r="D229" s="494">
        <f t="shared" ca="1" si="20"/>
        <v>1088771.371121726</v>
      </c>
      <c r="E229" s="494">
        <f t="shared" ca="1" si="21"/>
        <v>667976.24374131998</v>
      </c>
      <c r="F229" s="494">
        <f t="shared" ca="1" si="22"/>
        <v>200335969.19411579</v>
      </c>
      <c r="G229" s="495">
        <v>50626</v>
      </c>
      <c r="H229" s="494">
        <f t="shared" ca="1" si="23"/>
        <v>5443.8568556086302</v>
      </c>
      <c r="I229" s="496">
        <f t="shared" ca="1" si="24"/>
        <v>101774.99770670164</v>
      </c>
      <c r="J229" s="508">
        <f t="shared" ca="1" si="26"/>
        <v>1863966.4694253562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1756747.614863046</v>
      </c>
      <c r="D230" s="494">
        <f t="shared" ca="1" si="20"/>
        <v>1085153.1664681272</v>
      </c>
      <c r="E230" s="494">
        <f t="shared" ca="1" si="21"/>
        <v>671594.44839491881</v>
      </c>
      <c r="F230" s="494">
        <f t="shared" ca="1" si="22"/>
        <v>199664374.74572086</v>
      </c>
      <c r="G230" s="495">
        <v>50657</v>
      </c>
      <c r="H230" s="494">
        <f t="shared" ca="1" si="23"/>
        <v>5425.7658323406358</v>
      </c>
      <c r="I230" s="496">
        <f t="shared" ca="1" si="24"/>
        <v>101436.77906862061</v>
      </c>
      <c r="J230" s="508">
        <f t="shared" ca="1" si="26"/>
        <v>1863610.1597640072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1756747.614863046</v>
      </c>
      <c r="D231" s="494">
        <f t="shared" ca="1" si="20"/>
        <v>1081515.363205988</v>
      </c>
      <c r="E231" s="494">
        <f t="shared" ca="1" si="21"/>
        <v>675232.25165705802</v>
      </c>
      <c r="F231" s="494">
        <f t="shared" ca="1" si="22"/>
        <v>198989142.49406379</v>
      </c>
      <c r="G231" s="495">
        <v>50687</v>
      </c>
      <c r="H231" s="494">
        <f t="shared" ca="1" si="23"/>
        <v>5407.5768160299394</v>
      </c>
      <c r="I231" s="496">
        <f t="shared" ca="1" si="24"/>
        <v>97835.54362540321</v>
      </c>
      <c r="J231" s="508">
        <f t="shared" ca="1" si="26"/>
        <v>1859990.735304479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1756747.614863046</v>
      </c>
      <c r="D232" s="494">
        <f t="shared" ca="1" si="20"/>
        <v>1077857.855176179</v>
      </c>
      <c r="E232" s="494">
        <f t="shared" ca="1" si="21"/>
        <v>678889.75968686701</v>
      </c>
      <c r="F232" s="494">
        <f t="shared" ca="1" si="22"/>
        <v>198310252.73437694</v>
      </c>
      <c r="G232" s="495">
        <v>50718</v>
      </c>
      <c r="H232" s="494">
        <f t="shared" ca="1" si="23"/>
        <v>5389.2892758808948</v>
      </c>
      <c r="I232" s="496">
        <f t="shared" ca="1" si="24"/>
        <v>100754.83581616096</v>
      </c>
      <c r="J232" s="508">
        <f t="shared" ca="1" si="26"/>
        <v>1862891.7399550879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1756747.614863046</v>
      </c>
      <c r="D233" s="494">
        <f t="shared" ca="1" si="20"/>
        <v>1074180.5356445417</v>
      </c>
      <c r="E233" s="494">
        <f t="shared" ca="1" si="21"/>
        <v>682567.07921850425</v>
      </c>
      <c r="F233" s="494">
        <f t="shared" ca="1" si="22"/>
        <v>197627685.65515843</v>
      </c>
      <c r="G233" s="495">
        <v>50748</v>
      </c>
      <c r="H233" s="494">
        <f t="shared" ca="1" si="23"/>
        <v>5370.9026782227083</v>
      </c>
      <c r="I233" s="496">
        <f t="shared" ca="1" si="24"/>
        <v>97172.023839844682</v>
      </c>
      <c r="J233" s="508">
        <f t="shared" ca="1" si="26"/>
        <v>1859290.5413811132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1756747.614863046</v>
      </c>
      <c r="D234" s="494">
        <f t="shared" ca="1" si="20"/>
        <v>1070483.2972987748</v>
      </c>
      <c r="E234" s="494">
        <f t="shared" ca="1" si="21"/>
        <v>686264.31756427116</v>
      </c>
      <c r="F234" s="494">
        <f t="shared" ca="1" si="22"/>
        <v>196941421.33759415</v>
      </c>
      <c r="G234" s="495">
        <v>50779</v>
      </c>
      <c r="H234" s="494">
        <f t="shared" ca="1" si="23"/>
        <v>5352.4164864938739</v>
      </c>
      <c r="I234" s="496">
        <f t="shared" ca="1" si="24"/>
        <v>100065.48483672854</v>
      </c>
      <c r="J234" s="508">
        <f t="shared" ca="1" si="26"/>
        <v>1862165.5161862683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1756747.614863046</v>
      </c>
      <c r="D235" s="494">
        <f t="shared" ca="1" si="20"/>
        <v>1066766.0322453016</v>
      </c>
      <c r="E235" s="494">
        <f t="shared" ca="1" si="21"/>
        <v>689981.58261774434</v>
      </c>
      <c r="F235" s="494">
        <f t="shared" ca="1" si="22"/>
        <v>196251439.75497642</v>
      </c>
      <c r="G235" s="495">
        <v>50810</v>
      </c>
      <c r="H235" s="494">
        <f t="shared" ca="1" si="23"/>
        <v>5333.8301612265086</v>
      </c>
      <c r="I235" s="496">
        <f t="shared" ca="1" si="24"/>
        <v>99718.006337268496</v>
      </c>
      <c r="J235" s="508">
        <f t="shared" ca="1" si="26"/>
        <v>1861799.4513615409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1756747.614863046</v>
      </c>
      <c r="D236" s="494">
        <f t="shared" ca="1" si="20"/>
        <v>1063028.6320061223</v>
      </c>
      <c r="E236" s="494">
        <f t="shared" ca="1" si="21"/>
        <v>693718.98285692371</v>
      </c>
      <c r="F236" s="494">
        <f t="shared" ca="1" si="22"/>
        <v>195557720.77211949</v>
      </c>
      <c r="G236" s="495">
        <v>50838</v>
      </c>
      <c r="H236" s="494">
        <f t="shared" ca="1" si="23"/>
        <v>5315.1431600306114</v>
      </c>
      <c r="I236" s="496">
        <f t="shared" ca="1" si="24"/>
        <v>89752.325114609208</v>
      </c>
      <c r="J236" s="508">
        <f t="shared" ca="1" si="26"/>
        <v>1851815.0831376859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1756747.614863046</v>
      </c>
      <c r="D237" s="494">
        <f t="shared" ca="1" si="20"/>
        <v>1059270.9875156472</v>
      </c>
      <c r="E237" s="494">
        <f t="shared" ca="1" si="21"/>
        <v>697476.62734739878</v>
      </c>
      <c r="F237" s="494">
        <f t="shared" ca="1" si="22"/>
        <v>194860244.14477208</v>
      </c>
      <c r="G237" s="495">
        <v>50869</v>
      </c>
      <c r="H237" s="494">
        <f t="shared" ca="1" si="23"/>
        <v>5296.3549375782359</v>
      </c>
      <c r="I237" s="496">
        <f t="shared" ca="1" si="24"/>
        <v>99017.392617616497</v>
      </c>
      <c r="J237" s="508">
        <f t="shared" ca="1" si="26"/>
        <v>1861061.3624182409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1756747.614863046</v>
      </c>
      <c r="D238" s="494">
        <f t="shared" ca="1" si="20"/>
        <v>1055492.9891175155</v>
      </c>
      <c r="E238" s="494">
        <f t="shared" ca="1" si="21"/>
        <v>701254.62574553047</v>
      </c>
      <c r="F238" s="494">
        <f t="shared" ca="1" si="22"/>
        <v>194158989.51902655</v>
      </c>
      <c r="G238" s="495">
        <v>50899</v>
      </c>
      <c r="H238" s="494">
        <f t="shared" ca="1" si="23"/>
        <v>5277.4649455875779</v>
      </c>
      <c r="I238" s="496">
        <f t="shared" ca="1" si="24"/>
        <v>95481.519630938317</v>
      </c>
      <c r="J238" s="508">
        <f t="shared" ca="1" si="26"/>
        <v>1857506.5994395718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1756747.614863046</v>
      </c>
      <c r="D239" s="494">
        <f t="shared" ca="1" si="20"/>
        <v>1051694.5265613939</v>
      </c>
      <c r="E239" s="494">
        <f t="shared" ca="1" si="21"/>
        <v>705053.08830165211</v>
      </c>
      <c r="F239" s="494">
        <f t="shared" ca="1" si="22"/>
        <v>193453936.43072489</v>
      </c>
      <c r="G239" s="495">
        <v>50930</v>
      </c>
      <c r="H239" s="494">
        <f t="shared" ca="1" si="23"/>
        <v>5258.4726328069692</v>
      </c>
      <c r="I239" s="496">
        <f t="shared" ca="1" si="24"/>
        <v>98309.168359800431</v>
      </c>
      <c r="J239" s="508">
        <f t="shared" ca="1" si="26"/>
        <v>1860315.2558556534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1756747.614863046</v>
      </c>
      <c r="D240" s="494">
        <f t="shared" ref="D240:D303" ca="1" si="28">+F239*(($H$6/100)/$H$9)</f>
        <v>1047875.4889997599</v>
      </c>
      <c r="E240" s="494">
        <f t="shared" ref="E240:E303" ca="1" si="29">+C240-D240</f>
        <v>708872.12586328608</v>
      </c>
      <c r="F240" s="494">
        <f t="shared" ref="F240:F303" ca="1" si="30">IF(F239&lt;1,0,+F239-E240)</f>
        <v>192745064.30486161</v>
      </c>
      <c r="G240" s="495">
        <v>50960</v>
      </c>
      <c r="H240" s="494">
        <f t="shared" ref="H240:H303" ca="1" si="31">+D240*$H$7/100</f>
        <v>5239.3774449987995</v>
      </c>
      <c r="I240" s="496">
        <f t="shared" ref="I240:I303" ca="1" si="32">+F239*$R$41*O240</f>
        <v>94792.428851055185</v>
      </c>
      <c r="J240" s="508">
        <f t="shared" ca="1" si="26"/>
        <v>1856779.4211591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1756747.614863046</v>
      </c>
      <c r="D241" s="494">
        <f t="shared" ca="1" si="28"/>
        <v>1044035.7649846671</v>
      </c>
      <c r="E241" s="494">
        <f t="shared" ca="1" si="29"/>
        <v>712711.84987837891</v>
      </c>
      <c r="F241" s="494">
        <f t="shared" ca="1" si="30"/>
        <v>192032352.45498323</v>
      </c>
      <c r="G241" s="495">
        <v>50991</v>
      </c>
      <c r="H241" s="494">
        <f t="shared" ca="1" si="31"/>
        <v>5220.178824923335</v>
      </c>
      <c r="I241" s="496">
        <f t="shared" ca="1" si="32"/>
        <v>97593.250893028249</v>
      </c>
      <c r="J241" s="508">
        <f t="shared" ref="J241:J304" ca="1" si="34">+C241+H241+I241</f>
        <v>1859561.0445809974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1756747.614863046</v>
      </c>
      <c r="D242" s="494">
        <f t="shared" ca="1" si="28"/>
        <v>1040175.2424644926</v>
      </c>
      <c r="E242" s="494">
        <f t="shared" ca="1" si="29"/>
        <v>716572.37239855342</v>
      </c>
      <c r="F242" s="494">
        <f t="shared" ca="1" si="30"/>
        <v>191315780.08258468</v>
      </c>
      <c r="G242" s="495">
        <v>51022</v>
      </c>
      <c r="H242" s="494">
        <f t="shared" ca="1" si="31"/>
        <v>5200.8762123224624</v>
      </c>
      <c r="I242" s="496">
        <f t="shared" ca="1" si="32"/>
        <v>97232.381126373177</v>
      </c>
      <c r="J242" s="508">
        <f t="shared" ca="1" si="34"/>
        <v>1859180.8722017414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1756747.614863046</v>
      </c>
      <c r="D243" s="494">
        <f t="shared" ca="1" si="28"/>
        <v>1036293.808780667</v>
      </c>
      <c r="E243" s="494">
        <f t="shared" ca="1" si="29"/>
        <v>720453.80608237896</v>
      </c>
      <c r="F243" s="494">
        <f t="shared" ca="1" si="30"/>
        <v>190595326.27650231</v>
      </c>
      <c r="G243" s="495">
        <v>51052</v>
      </c>
      <c r="H243" s="494">
        <f t="shared" ca="1" si="31"/>
        <v>5181.4690439033348</v>
      </c>
      <c r="I243" s="496">
        <f t="shared" ca="1" si="32"/>
        <v>93744.732240466488</v>
      </c>
      <c r="J243" s="508">
        <f t="shared" ca="1" si="34"/>
        <v>1855673.8161474157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1756747.614863046</v>
      </c>
      <c r="D244" s="494">
        <f t="shared" ca="1" si="28"/>
        <v>1032391.3506643876</v>
      </c>
      <c r="E244" s="494">
        <f t="shared" ca="1" si="29"/>
        <v>724356.26419865841</v>
      </c>
      <c r="F244" s="494">
        <f t="shared" ca="1" si="30"/>
        <v>189870970.01230365</v>
      </c>
      <c r="G244" s="495">
        <v>51083</v>
      </c>
      <c r="H244" s="494">
        <f t="shared" ca="1" si="31"/>
        <v>5161.9567533219379</v>
      </c>
      <c r="I244" s="496">
        <f t="shared" ca="1" si="32"/>
        <v>96504.766871335669</v>
      </c>
      <c r="J244" s="508">
        <f t="shared" ca="1" si="34"/>
        <v>1858414.3384877036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1756747.614863046</v>
      </c>
      <c r="D245" s="494">
        <f t="shared" ca="1" si="28"/>
        <v>1028467.7542333115</v>
      </c>
      <c r="E245" s="494">
        <f t="shared" ca="1" si="29"/>
        <v>728279.86062973447</v>
      </c>
      <c r="F245" s="494">
        <f t="shared" ca="1" si="30"/>
        <v>189142690.15167391</v>
      </c>
      <c r="G245" s="495">
        <v>51113</v>
      </c>
      <c r="H245" s="494">
        <f t="shared" ca="1" si="31"/>
        <v>5142.3387711665573</v>
      </c>
      <c r="I245" s="496">
        <f t="shared" ca="1" si="32"/>
        <v>93036.77530602878</v>
      </c>
      <c r="J245" s="508">
        <f t="shared" ca="1" si="34"/>
        <v>1854926.7289402413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1756747.614863046</v>
      </c>
      <c r="D246" s="494">
        <f t="shared" ca="1" si="28"/>
        <v>1024522.9049882337</v>
      </c>
      <c r="E246" s="494">
        <f t="shared" ca="1" si="29"/>
        <v>732224.70987481228</v>
      </c>
      <c r="F246" s="494">
        <f t="shared" ca="1" si="30"/>
        <v>188410465.4417991</v>
      </c>
      <c r="G246" s="495">
        <v>51144</v>
      </c>
      <c r="H246" s="494">
        <f t="shared" ca="1" si="31"/>
        <v>5122.6145249411684</v>
      </c>
      <c r="I246" s="496">
        <f t="shared" ca="1" si="32"/>
        <v>95769.248780130889</v>
      </c>
      <c r="J246" s="508">
        <f t="shared" ca="1" si="34"/>
        <v>1857639.478168118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1756747.614863046</v>
      </c>
      <c r="D247" s="494">
        <f t="shared" ca="1" si="28"/>
        <v>1020556.6878097452</v>
      </c>
      <c r="E247" s="494">
        <f t="shared" ca="1" si="29"/>
        <v>736190.92705330078</v>
      </c>
      <c r="F247" s="494">
        <f t="shared" ca="1" si="30"/>
        <v>187674274.5147458</v>
      </c>
      <c r="G247" s="495">
        <v>51175</v>
      </c>
      <c r="H247" s="494">
        <f t="shared" ca="1" si="31"/>
        <v>5102.783439048726</v>
      </c>
      <c r="I247" s="496">
        <f t="shared" ca="1" si="32"/>
        <v>95398.499002030934</v>
      </c>
      <c r="J247" s="508">
        <f t="shared" ca="1" si="34"/>
        <v>1857248.8973041256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1756747.614863046</v>
      </c>
      <c r="D248" s="494">
        <f t="shared" ca="1" si="28"/>
        <v>1016568.9869548731</v>
      </c>
      <c r="E248" s="494">
        <f t="shared" ca="1" si="29"/>
        <v>740178.6279081729</v>
      </c>
      <c r="F248" s="494">
        <f t="shared" ca="1" si="30"/>
        <v>186934095.88683763</v>
      </c>
      <c r="G248" s="495">
        <v>51204</v>
      </c>
      <c r="H248" s="494">
        <f t="shared" ca="1" si="31"/>
        <v>5082.8449347743654</v>
      </c>
      <c r="I248" s="496">
        <f t="shared" ca="1" si="32"/>
        <v>88895.048028484583</v>
      </c>
      <c r="J248" s="508">
        <f t="shared" ca="1" si="34"/>
        <v>1850725.507826305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1756747.614863046</v>
      </c>
      <c r="D249" s="494">
        <f t="shared" ca="1" si="28"/>
        <v>1012559.6860537039</v>
      </c>
      <c r="E249" s="494">
        <f t="shared" ca="1" si="29"/>
        <v>744187.92880934209</v>
      </c>
      <c r="F249" s="494">
        <f t="shared" ca="1" si="30"/>
        <v>186189907.95802829</v>
      </c>
      <c r="G249" s="495">
        <v>51235</v>
      </c>
      <c r="H249" s="494">
        <f t="shared" ca="1" si="31"/>
        <v>5062.798430268519</v>
      </c>
      <c r="I249" s="496">
        <f t="shared" ca="1" si="32"/>
        <v>94650.963884035446</v>
      </c>
      <c r="J249" s="508">
        <f t="shared" ca="1" si="34"/>
        <v>1856461.3771773498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1756747.614863046</v>
      </c>
      <c r="D250" s="494">
        <f t="shared" ca="1" si="28"/>
        <v>1008528.6681059866</v>
      </c>
      <c r="E250" s="494">
        <f t="shared" ca="1" si="29"/>
        <v>748218.94675705943</v>
      </c>
      <c r="F250" s="494">
        <f t="shared" ca="1" si="30"/>
        <v>185441689.01127124</v>
      </c>
      <c r="G250" s="495">
        <v>51265</v>
      </c>
      <c r="H250" s="494">
        <f t="shared" ca="1" si="31"/>
        <v>5042.6433405299331</v>
      </c>
      <c r="I250" s="496">
        <f t="shared" ca="1" si="32"/>
        <v>91233.054899433861</v>
      </c>
      <c r="J250" s="508">
        <f t="shared" ca="1" si="34"/>
        <v>1853023.3131030097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1756747.614863046</v>
      </c>
      <c r="D251" s="494">
        <f t="shared" ca="1" si="28"/>
        <v>1004475.8154777193</v>
      </c>
      <c r="E251" s="494">
        <f t="shared" ca="1" si="29"/>
        <v>752271.79938532668</v>
      </c>
      <c r="F251" s="494">
        <f t="shared" ca="1" si="30"/>
        <v>184689417.2118859</v>
      </c>
      <c r="G251" s="495">
        <v>51296</v>
      </c>
      <c r="H251" s="494">
        <f t="shared" ca="1" si="31"/>
        <v>5022.3790773885967</v>
      </c>
      <c r="I251" s="496">
        <f t="shared" ca="1" si="32"/>
        <v>93895.30853604032</v>
      </c>
      <c r="J251" s="508">
        <f t="shared" ca="1" si="34"/>
        <v>1855665.302476475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1756747.614863046</v>
      </c>
      <c r="D252" s="494">
        <f t="shared" ca="1" si="28"/>
        <v>1000401.0098977153</v>
      </c>
      <c r="E252" s="494">
        <f t="shared" ca="1" si="29"/>
        <v>756346.60496533068</v>
      </c>
      <c r="F252" s="494">
        <f t="shared" ca="1" si="30"/>
        <v>183933070.60692057</v>
      </c>
      <c r="G252" s="495">
        <v>51326</v>
      </c>
      <c r="H252" s="494">
        <f t="shared" ca="1" si="31"/>
        <v>5002.0050494885763</v>
      </c>
      <c r="I252" s="496">
        <f t="shared" ca="1" si="32"/>
        <v>90497.814433824082</v>
      </c>
      <c r="J252" s="508">
        <f t="shared" ca="1" si="34"/>
        <v>1852247.4343463585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1756747.614863046</v>
      </c>
      <c r="D253" s="494">
        <f t="shared" ca="1" si="28"/>
        <v>996304.13245415315</v>
      </c>
      <c r="E253" s="494">
        <f t="shared" ca="1" si="29"/>
        <v>760443.48240889283</v>
      </c>
      <c r="F253" s="494">
        <f t="shared" ca="1" si="30"/>
        <v>183172627.12451169</v>
      </c>
      <c r="G253" s="495">
        <v>51357</v>
      </c>
      <c r="H253" s="494">
        <f t="shared" ca="1" si="31"/>
        <v>4981.5206622707656</v>
      </c>
      <c r="I253" s="496">
        <f t="shared" ca="1" si="32"/>
        <v>93131.444750637442</v>
      </c>
      <c r="J253" s="508">
        <f t="shared" ca="1" si="34"/>
        <v>1854860.5802759542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1756747.614863046</v>
      </c>
      <c r="D254" s="494">
        <f t="shared" ca="1" si="28"/>
        <v>992185.06359110505</v>
      </c>
      <c r="E254" s="494">
        <f t="shared" ca="1" si="29"/>
        <v>764562.55127194093</v>
      </c>
      <c r="F254" s="494">
        <f t="shared" ca="1" si="30"/>
        <v>182408064.57323974</v>
      </c>
      <c r="G254" s="495">
        <v>51388</v>
      </c>
      <c r="H254" s="494">
        <f t="shared" ca="1" si="31"/>
        <v>4960.9253179555253</v>
      </c>
      <c r="I254" s="496">
        <f t="shared" ca="1" si="32"/>
        <v>92746.406867377736</v>
      </c>
      <c r="J254" s="508">
        <f t="shared" ca="1" si="34"/>
        <v>1854454.9470483791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1756747.614863046</v>
      </c>
      <c r="D255" s="494">
        <f t="shared" ca="1" si="28"/>
        <v>988043.68310504861</v>
      </c>
      <c r="E255" s="494">
        <f t="shared" ca="1" si="29"/>
        <v>768703.93175799737</v>
      </c>
      <c r="F255" s="494">
        <f t="shared" ca="1" si="30"/>
        <v>181639360.64148176</v>
      </c>
      <c r="G255" s="495">
        <v>51418</v>
      </c>
      <c r="H255" s="494">
        <f t="shared" ca="1" si="31"/>
        <v>4940.2184155252435</v>
      </c>
      <c r="I255" s="496">
        <f t="shared" ca="1" si="32"/>
        <v>89379.951640887477</v>
      </c>
      <c r="J255" s="508">
        <f t="shared" ca="1" si="34"/>
        <v>1851067.7849194587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1756747.614863046</v>
      </c>
      <c r="D256" s="494">
        <f t="shared" ca="1" si="28"/>
        <v>983879.87014135951</v>
      </c>
      <c r="E256" s="494">
        <f t="shared" ca="1" si="29"/>
        <v>772867.74472168647</v>
      </c>
      <c r="F256" s="494">
        <f t="shared" ca="1" si="30"/>
        <v>180866492.89676008</v>
      </c>
      <c r="G256" s="495">
        <v>51449</v>
      </c>
      <c r="H256" s="494">
        <f t="shared" ca="1" si="31"/>
        <v>4919.3993507067971</v>
      </c>
      <c r="I256" s="496">
        <f t="shared" ca="1" si="32"/>
        <v>91970.062938136922</v>
      </c>
      <c r="J256" s="508">
        <f t="shared" ca="1" si="34"/>
        <v>1853637.0771518897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1756747.614863046</v>
      </c>
      <c r="D257" s="494">
        <f t="shared" ca="1" si="28"/>
        <v>979693.50319078378</v>
      </c>
      <c r="E257" s="494">
        <f t="shared" ca="1" si="29"/>
        <v>777054.1116722622</v>
      </c>
      <c r="F257" s="494">
        <f t="shared" ca="1" si="30"/>
        <v>180089438.78508782</v>
      </c>
      <c r="G257" s="495">
        <v>51479</v>
      </c>
      <c r="H257" s="494">
        <f t="shared" ca="1" si="31"/>
        <v>4898.4675159539192</v>
      </c>
      <c r="I257" s="496">
        <f t="shared" ca="1" si="32"/>
        <v>88624.58151941243</v>
      </c>
      <c r="J257" s="508">
        <f t="shared" ca="1" si="34"/>
        <v>1850270.6638984121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1756747.614863046</v>
      </c>
      <c r="D258" s="494">
        <f t="shared" ca="1" si="28"/>
        <v>975484.46008589247</v>
      </c>
      <c r="E258" s="494">
        <f t="shared" ca="1" si="29"/>
        <v>781263.15477715351</v>
      </c>
      <c r="F258" s="494">
        <f t="shared" ca="1" si="30"/>
        <v>179308175.63031068</v>
      </c>
      <c r="G258" s="495">
        <v>51510</v>
      </c>
      <c r="H258" s="494">
        <f t="shared" ca="1" si="31"/>
        <v>4877.4223004294627</v>
      </c>
      <c r="I258" s="496">
        <f t="shared" ca="1" si="32"/>
        <v>91185.285838182797</v>
      </c>
      <c r="J258" s="508">
        <f t="shared" ca="1" si="34"/>
        <v>1852810.3230016583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1756747.614863046</v>
      </c>
      <c r="D259" s="494">
        <f t="shared" ca="1" si="28"/>
        <v>971252.6179975163</v>
      </c>
      <c r="E259" s="494">
        <f t="shared" ca="1" si="29"/>
        <v>785494.99686552968</v>
      </c>
      <c r="F259" s="494">
        <f t="shared" ca="1" si="30"/>
        <v>178522680.63344514</v>
      </c>
      <c r="G259" s="495">
        <v>51541</v>
      </c>
      <c r="H259" s="494">
        <f t="shared" ca="1" si="31"/>
        <v>4856.2630899875812</v>
      </c>
      <c r="I259" s="496">
        <f t="shared" ca="1" si="32"/>
        <v>90789.706260813968</v>
      </c>
      <c r="J259" s="508">
        <f t="shared" ca="1" si="34"/>
        <v>1852393.5842138475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1756747.614863046</v>
      </c>
      <c r="D260" s="494">
        <f t="shared" ca="1" si="28"/>
        <v>966997.85343116126</v>
      </c>
      <c r="E260" s="494">
        <f t="shared" ca="1" si="29"/>
        <v>789749.76143188472</v>
      </c>
      <c r="F260" s="494">
        <f t="shared" ca="1" si="30"/>
        <v>177732930.87201327</v>
      </c>
      <c r="G260" s="495">
        <v>51569</v>
      </c>
      <c r="H260" s="494">
        <f t="shared" ca="1" si="31"/>
        <v>4834.9892671558064</v>
      </c>
      <c r="I260" s="496">
        <f t="shared" ca="1" si="32"/>
        <v>81644.372609695565</v>
      </c>
      <c r="J260" s="508">
        <f t="shared" ca="1" si="34"/>
        <v>1843226.9767398974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1756747.614863046</v>
      </c>
      <c r="D261" s="494">
        <f t="shared" ca="1" si="28"/>
        <v>962720.04222340521</v>
      </c>
      <c r="E261" s="494">
        <f t="shared" ca="1" si="29"/>
        <v>794027.57263964077</v>
      </c>
      <c r="F261" s="494">
        <f t="shared" ca="1" si="30"/>
        <v>176938903.29937363</v>
      </c>
      <c r="G261" s="495">
        <v>51600</v>
      </c>
      <c r="H261" s="494">
        <f t="shared" ca="1" si="31"/>
        <v>4813.6002111170264</v>
      </c>
      <c r="I261" s="496">
        <f t="shared" ca="1" si="32"/>
        <v>89992.107331529376</v>
      </c>
      <c r="J261" s="508">
        <f t="shared" ca="1" si="34"/>
        <v>1851553.3224056922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1756747.614863046</v>
      </c>
      <c r="D262" s="494">
        <f t="shared" ca="1" si="28"/>
        <v>958419.05953827384</v>
      </c>
      <c r="E262" s="494">
        <f t="shared" ca="1" si="29"/>
        <v>798328.55532477214</v>
      </c>
      <c r="F262" s="494">
        <f t="shared" ca="1" si="30"/>
        <v>176140574.74404886</v>
      </c>
      <c r="G262" s="495">
        <v>51630</v>
      </c>
      <c r="H262" s="494">
        <f t="shared" ca="1" si="31"/>
        <v>4792.0952976913695</v>
      </c>
      <c r="I262" s="496">
        <f t="shared" ca="1" si="32"/>
        <v>86700.06261669306</v>
      </c>
      <c r="J262" s="508">
        <f t="shared" ca="1" si="34"/>
        <v>1848239.7727774305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1756747.614863046</v>
      </c>
      <c r="D263" s="494">
        <f t="shared" ca="1" si="28"/>
        <v>954094.77986359806</v>
      </c>
      <c r="E263" s="494">
        <f t="shared" ca="1" si="29"/>
        <v>802652.83499944792</v>
      </c>
      <c r="F263" s="494">
        <f t="shared" ca="1" si="30"/>
        <v>175337921.90904942</v>
      </c>
      <c r="G263" s="495">
        <v>51661</v>
      </c>
      <c r="H263" s="494">
        <f t="shared" ca="1" si="31"/>
        <v>4770.4738993179899</v>
      </c>
      <c r="I263" s="496">
        <f t="shared" ca="1" si="32"/>
        <v>89185.844345403399</v>
      </c>
      <c r="J263" s="508">
        <f t="shared" ca="1" si="34"/>
        <v>1850703.9331077673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1756747.614863046</v>
      </c>
      <c r="D264" s="494">
        <f t="shared" ca="1" si="28"/>
        <v>949747.07700735109</v>
      </c>
      <c r="E264" s="494">
        <f t="shared" ca="1" si="29"/>
        <v>807000.53785569489</v>
      </c>
      <c r="F264" s="494">
        <f t="shared" ca="1" si="30"/>
        <v>174530921.37119374</v>
      </c>
      <c r="G264" s="495">
        <v>51691</v>
      </c>
      <c r="H264" s="494">
        <f t="shared" ca="1" si="31"/>
        <v>4748.7353850367554</v>
      </c>
      <c r="I264" s="496">
        <f t="shared" ca="1" si="32"/>
        <v>85915.581735434214</v>
      </c>
      <c r="J264" s="508">
        <f t="shared" ca="1" si="34"/>
        <v>1847411.931983517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1756747.614863046</v>
      </c>
      <c r="D265" s="494">
        <f t="shared" ca="1" si="28"/>
        <v>945375.82409396616</v>
      </c>
      <c r="E265" s="494">
        <f t="shared" ca="1" si="29"/>
        <v>811371.79076907982</v>
      </c>
      <c r="F265" s="494">
        <f t="shared" ca="1" si="30"/>
        <v>173719549.58042467</v>
      </c>
      <c r="G265" s="495">
        <v>51722</v>
      </c>
      <c r="H265" s="494">
        <f t="shared" ca="1" si="31"/>
        <v>4726.8791204698309</v>
      </c>
      <c r="I265" s="496">
        <f t="shared" ca="1" si="32"/>
        <v>88370.823187614427</v>
      </c>
      <c r="J265" s="508">
        <f t="shared" ca="1" si="34"/>
        <v>1849845.3171711301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1756747.614863046</v>
      </c>
      <c r="D266" s="494">
        <f t="shared" ca="1" si="28"/>
        <v>940980.89356063365</v>
      </c>
      <c r="E266" s="494">
        <f t="shared" ca="1" si="29"/>
        <v>815766.72130241233</v>
      </c>
      <c r="F266" s="494">
        <f t="shared" ca="1" si="30"/>
        <v>172903782.85912225</v>
      </c>
      <c r="G266" s="495">
        <v>51753</v>
      </c>
      <c r="H266" s="494">
        <f t="shared" ca="1" si="31"/>
        <v>4704.9044678031678</v>
      </c>
      <c r="I266" s="496">
        <f t="shared" ca="1" si="32"/>
        <v>87959.998604221677</v>
      </c>
      <c r="J266" s="508">
        <f t="shared" ca="1" si="34"/>
        <v>1849412.5179350709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1756747.614863046</v>
      </c>
      <c r="D267" s="494">
        <f t="shared" ca="1" si="28"/>
        <v>936562.15715357882</v>
      </c>
      <c r="E267" s="494">
        <f t="shared" ca="1" si="29"/>
        <v>820185.45770946715</v>
      </c>
      <c r="F267" s="494">
        <f t="shared" ca="1" si="30"/>
        <v>172083597.40141279</v>
      </c>
      <c r="G267" s="495">
        <v>51783</v>
      </c>
      <c r="H267" s="494">
        <f t="shared" ca="1" si="31"/>
        <v>4682.8107857678942</v>
      </c>
      <c r="I267" s="496">
        <f t="shared" ca="1" si="32"/>
        <v>84722.853600969887</v>
      </c>
      <c r="J267" s="508">
        <f t="shared" ca="1" si="34"/>
        <v>1846153.2792497836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1756747.614863046</v>
      </c>
      <c r="D268" s="494">
        <f t="shared" ca="1" si="28"/>
        <v>932119.48592431925</v>
      </c>
      <c r="E268" s="494">
        <f t="shared" ca="1" si="29"/>
        <v>824628.12893872673</v>
      </c>
      <c r="F268" s="494">
        <f t="shared" ca="1" si="30"/>
        <v>171258969.27247405</v>
      </c>
      <c r="G268" s="495">
        <v>51814</v>
      </c>
      <c r="H268" s="494">
        <f t="shared" ca="1" si="31"/>
        <v>4660.5974296215963</v>
      </c>
      <c r="I268" s="496">
        <f t="shared" ca="1" si="32"/>
        <v>87131.66148424866</v>
      </c>
      <c r="J268" s="508">
        <f t="shared" ca="1" si="34"/>
        <v>1848539.8737769162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1756747.614863046</v>
      </c>
      <c r="D269" s="494">
        <f t="shared" ca="1" si="28"/>
        <v>927652.75022590114</v>
      </c>
      <c r="E269" s="494">
        <f t="shared" ca="1" si="29"/>
        <v>829094.86463714484</v>
      </c>
      <c r="F269" s="494">
        <f t="shared" ca="1" si="30"/>
        <v>170429874.40783691</v>
      </c>
      <c r="G269" s="495">
        <v>51844</v>
      </c>
      <c r="H269" s="494">
        <f t="shared" ca="1" si="31"/>
        <v>4638.2637511295061</v>
      </c>
      <c r="I269" s="496">
        <f t="shared" ca="1" si="32"/>
        <v>83916.894943512278</v>
      </c>
      <c r="J269" s="508">
        <f t="shared" ca="1" si="34"/>
        <v>1845302.7735576879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1756747.614863046</v>
      </c>
      <c r="D270" s="494">
        <f t="shared" ca="1" si="28"/>
        <v>923161.81970911659</v>
      </c>
      <c r="E270" s="494">
        <f t="shared" ca="1" si="29"/>
        <v>833585.79515392939</v>
      </c>
      <c r="F270" s="494">
        <f t="shared" ca="1" si="30"/>
        <v>169596288.612683</v>
      </c>
      <c r="G270" s="495">
        <v>51875</v>
      </c>
      <c r="H270" s="494">
        <f t="shared" ca="1" si="31"/>
        <v>4615.8090985455829</v>
      </c>
      <c r="I270" s="496">
        <f t="shared" ca="1" si="32"/>
        <v>86294.326408501423</v>
      </c>
      <c r="J270" s="508">
        <f t="shared" ca="1" si="34"/>
        <v>1847657.7503700932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1756747.614863046</v>
      </c>
      <c r="D271" s="494">
        <f t="shared" ca="1" si="28"/>
        <v>918646.5633186996</v>
      </c>
      <c r="E271" s="494">
        <f t="shared" ca="1" si="29"/>
        <v>838101.05154434638</v>
      </c>
      <c r="F271" s="494">
        <f t="shared" ca="1" si="30"/>
        <v>168758187.56113866</v>
      </c>
      <c r="G271" s="495">
        <v>51906</v>
      </c>
      <c r="H271" s="494">
        <f t="shared" ca="1" si="31"/>
        <v>4593.2328165934978</v>
      </c>
      <c r="I271" s="496">
        <f t="shared" ca="1" si="32"/>
        <v>85872.254134221817</v>
      </c>
      <c r="J271" s="508">
        <f t="shared" ca="1" si="34"/>
        <v>1847213.1018138612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1756747.614863046</v>
      </c>
      <c r="D272" s="494">
        <f t="shared" ca="1" si="28"/>
        <v>914106.84928950109</v>
      </c>
      <c r="E272" s="494">
        <f t="shared" ca="1" si="29"/>
        <v>842640.76557354489</v>
      </c>
      <c r="F272" s="494">
        <f t="shared" ca="1" si="30"/>
        <v>167915546.79556513</v>
      </c>
      <c r="G272" s="495">
        <v>51934</v>
      </c>
      <c r="H272" s="494">
        <f t="shared" ca="1" si="31"/>
        <v>4570.5342464475052</v>
      </c>
      <c r="I272" s="496">
        <f t="shared" ca="1" si="32"/>
        <v>77178.744444627402</v>
      </c>
      <c r="J272" s="508">
        <f t="shared" ca="1" si="34"/>
        <v>1838496.8935541208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1756747.614863046</v>
      </c>
      <c r="D273" s="494">
        <f t="shared" ca="1" si="28"/>
        <v>909542.54514264443</v>
      </c>
      <c r="E273" s="494">
        <f t="shared" ca="1" si="29"/>
        <v>847205.06972040155</v>
      </c>
      <c r="F273" s="494">
        <f t="shared" ca="1" si="30"/>
        <v>167068341.72584474</v>
      </c>
      <c r="G273" s="495">
        <v>51965</v>
      </c>
      <c r="H273" s="494">
        <f t="shared" ca="1" si="31"/>
        <v>4547.7127257132224</v>
      </c>
      <c r="I273" s="496">
        <f t="shared" ca="1" si="32"/>
        <v>85021.238527487803</v>
      </c>
      <c r="J273" s="508">
        <f t="shared" ca="1" si="34"/>
        <v>1846316.5661162469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1756747.614863046</v>
      </c>
      <c r="D274" s="494">
        <f t="shared" ca="1" si="28"/>
        <v>904953.51768165908</v>
      </c>
      <c r="E274" s="494">
        <f t="shared" ca="1" si="29"/>
        <v>851794.0971813869</v>
      </c>
      <c r="F274" s="494">
        <f t="shared" ca="1" si="30"/>
        <v>166216547.62866336</v>
      </c>
      <c r="G274" s="495">
        <v>51995</v>
      </c>
      <c r="H274" s="494">
        <f t="shared" ca="1" si="31"/>
        <v>4524.7675884082955</v>
      </c>
      <c r="I274" s="496">
        <f t="shared" ca="1" si="32"/>
        <v>81863.487445663908</v>
      </c>
      <c r="J274" s="508">
        <f t="shared" ca="1" si="34"/>
        <v>1843135.8698971181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1756747.614863046</v>
      </c>
      <c r="D275" s="494">
        <f t="shared" ca="1" si="28"/>
        <v>900339.63298859319</v>
      </c>
      <c r="E275" s="494">
        <f t="shared" ca="1" si="29"/>
        <v>856407.98187445279</v>
      </c>
      <c r="F275" s="494">
        <f t="shared" ca="1" si="30"/>
        <v>165360139.6467889</v>
      </c>
      <c r="G275" s="495">
        <v>52026</v>
      </c>
      <c r="H275" s="494">
        <f t="shared" ca="1" si="31"/>
        <v>4501.6981649429663</v>
      </c>
      <c r="I275" s="496">
        <f t="shared" ca="1" si="32"/>
        <v>84160.978615979868</v>
      </c>
      <c r="J275" s="508">
        <f t="shared" ca="1" si="34"/>
        <v>1845410.2916439688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1756747.614863046</v>
      </c>
      <c r="D276" s="494">
        <f t="shared" ca="1" si="28"/>
        <v>895700.75642010651</v>
      </c>
      <c r="E276" s="494">
        <f t="shared" ca="1" si="29"/>
        <v>861046.85844293947</v>
      </c>
      <c r="F276" s="494">
        <f t="shared" ca="1" si="30"/>
        <v>164499092.78834596</v>
      </c>
      <c r="G276" s="495">
        <v>52056</v>
      </c>
      <c r="H276" s="494">
        <f t="shared" ca="1" si="31"/>
        <v>4478.5037821005326</v>
      </c>
      <c r="I276" s="496">
        <f t="shared" ca="1" si="32"/>
        <v>81026.468426926542</v>
      </c>
      <c r="J276" s="508">
        <f t="shared" ca="1" si="34"/>
        <v>1842252.587072073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1756747.614863046</v>
      </c>
      <c r="D277" s="494">
        <f t="shared" ca="1" si="28"/>
        <v>891036.75260354066</v>
      </c>
      <c r="E277" s="494">
        <f t="shared" ca="1" si="29"/>
        <v>865710.86225950532</v>
      </c>
      <c r="F277" s="494">
        <f t="shared" ca="1" si="30"/>
        <v>163633381.92608646</v>
      </c>
      <c r="G277" s="495">
        <v>52087</v>
      </c>
      <c r="H277" s="494">
        <f t="shared" ca="1" si="31"/>
        <v>4455.1837630177033</v>
      </c>
      <c r="I277" s="496">
        <f t="shared" ca="1" si="32"/>
        <v>83291.373981832498</v>
      </c>
      <c r="J277" s="508">
        <f t="shared" ca="1" si="34"/>
        <v>1844494.1726078962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1756747.614863046</v>
      </c>
      <c r="D278" s="494">
        <f t="shared" ca="1" si="28"/>
        <v>886347.48543296836</v>
      </c>
      <c r="E278" s="494">
        <f t="shared" ca="1" si="29"/>
        <v>870400.12943007762</v>
      </c>
      <c r="F278" s="494">
        <f t="shared" ca="1" si="30"/>
        <v>162762981.79665637</v>
      </c>
      <c r="G278" s="495">
        <v>52118</v>
      </c>
      <c r="H278" s="494">
        <f t="shared" ca="1" si="31"/>
        <v>4431.7374271648414</v>
      </c>
      <c r="I278" s="496">
        <f t="shared" ca="1" si="32"/>
        <v>82853.035715241756</v>
      </c>
      <c r="J278" s="508">
        <f t="shared" ca="1" si="34"/>
        <v>1844032.3880054525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1756747.614863046</v>
      </c>
      <c r="D279" s="494">
        <f t="shared" ca="1" si="28"/>
        <v>881632.818065222</v>
      </c>
      <c r="E279" s="494">
        <f t="shared" ca="1" si="29"/>
        <v>875114.79679782398</v>
      </c>
      <c r="F279" s="494">
        <f t="shared" ca="1" si="30"/>
        <v>161887866.99985856</v>
      </c>
      <c r="G279" s="495">
        <v>52148</v>
      </c>
      <c r="H279" s="494">
        <f t="shared" ca="1" si="31"/>
        <v>4408.1640903261105</v>
      </c>
      <c r="I279" s="496">
        <f t="shared" ca="1" si="32"/>
        <v>79753.861080361617</v>
      </c>
      <c r="J279" s="508">
        <f t="shared" ca="1" si="34"/>
        <v>1840909.6400337336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1756747.614863046</v>
      </c>
      <c r="D280" s="494">
        <f t="shared" ca="1" si="28"/>
        <v>876892.61291590054</v>
      </c>
      <c r="E280" s="494">
        <f t="shared" ca="1" si="29"/>
        <v>879855.00194714544</v>
      </c>
      <c r="F280" s="494">
        <f t="shared" ca="1" si="30"/>
        <v>161008011.99791142</v>
      </c>
      <c r="G280" s="495">
        <v>52179</v>
      </c>
      <c r="H280" s="494">
        <f t="shared" ca="1" si="31"/>
        <v>4384.4630645795023</v>
      </c>
      <c r="I280" s="496">
        <f t="shared" ca="1" si="32"/>
        <v>81969.223324261708</v>
      </c>
      <c r="J280" s="508">
        <f t="shared" ca="1" si="34"/>
        <v>1843101.3012518871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1756747.614863046</v>
      </c>
      <c r="D281" s="494">
        <f t="shared" ca="1" si="28"/>
        <v>872126.73165535356</v>
      </c>
      <c r="E281" s="494">
        <f t="shared" ca="1" si="29"/>
        <v>884620.88320769242</v>
      </c>
      <c r="F281" s="494">
        <f t="shared" ca="1" si="30"/>
        <v>160123391.11470374</v>
      </c>
      <c r="G281" s="495">
        <v>52209</v>
      </c>
      <c r="H281" s="494">
        <f t="shared" ca="1" si="31"/>
        <v>4360.6336582767681</v>
      </c>
      <c r="I281" s="496">
        <f t="shared" ca="1" si="32"/>
        <v>78893.925878976588</v>
      </c>
      <c r="J281" s="508">
        <f t="shared" ca="1" si="34"/>
        <v>1840002.1744002993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1756747.614863046</v>
      </c>
      <c r="D282" s="494">
        <f t="shared" ca="1" si="28"/>
        <v>867335.03520464536</v>
      </c>
      <c r="E282" s="494">
        <f t="shared" ca="1" si="29"/>
        <v>889412.57965840062</v>
      </c>
      <c r="F282" s="494">
        <f t="shared" ca="1" si="30"/>
        <v>159233978.53504536</v>
      </c>
      <c r="G282" s="495">
        <v>52240</v>
      </c>
      <c r="H282" s="494">
        <f t="shared" ca="1" si="31"/>
        <v>4336.6751760232264</v>
      </c>
      <c r="I282" s="496">
        <f t="shared" ca="1" si="32"/>
        <v>81075.810367744998</v>
      </c>
      <c r="J282" s="508">
        <f t="shared" ca="1" si="34"/>
        <v>1842160.1004068144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1756747.614863046</v>
      </c>
      <c r="D283" s="494">
        <f t="shared" ca="1" si="28"/>
        <v>862517.38373149571</v>
      </c>
      <c r="E283" s="494">
        <f t="shared" ca="1" si="29"/>
        <v>894230.23113155027</v>
      </c>
      <c r="F283" s="494">
        <f t="shared" ca="1" si="30"/>
        <v>158339748.3039138</v>
      </c>
      <c r="G283" s="495">
        <v>52271</v>
      </c>
      <c r="H283" s="494">
        <f t="shared" ca="1" si="31"/>
        <v>4312.5869186574782</v>
      </c>
      <c r="I283" s="496">
        <f t="shared" ca="1" si="32"/>
        <v>80625.471131577957</v>
      </c>
      <c r="J283" s="508">
        <f t="shared" ca="1" si="34"/>
        <v>1841685.6729132812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1756747.614863046</v>
      </c>
      <c r="D284" s="494">
        <f t="shared" ca="1" si="28"/>
        <v>857673.63664619974</v>
      </c>
      <c r="E284" s="494">
        <f t="shared" ca="1" si="29"/>
        <v>899073.97821684624</v>
      </c>
      <c r="F284" s="494">
        <f t="shared" ca="1" si="30"/>
        <v>157440674.32569695</v>
      </c>
      <c r="G284" s="495">
        <v>52299</v>
      </c>
      <c r="H284" s="494">
        <f t="shared" ca="1" si="31"/>
        <v>4288.3681832309985</v>
      </c>
      <c r="I284" s="496">
        <f t="shared" ca="1" si="32"/>
        <v>72414.044890989899</v>
      </c>
      <c r="J284" s="508">
        <f t="shared" ca="1" si="34"/>
        <v>1833450.027937267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1756747.614863046</v>
      </c>
      <c r="D285" s="494">
        <f t="shared" ca="1" si="28"/>
        <v>852803.65259752516</v>
      </c>
      <c r="E285" s="494">
        <f t="shared" ca="1" si="29"/>
        <v>903943.96226552082</v>
      </c>
      <c r="F285" s="494">
        <f t="shared" ca="1" si="30"/>
        <v>156536730.36343142</v>
      </c>
      <c r="G285" s="495">
        <v>52330</v>
      </c>
      <c r="H285" s="494">
        <f t="shared" ca="1" si="31"/>
        <v>4264.0182629876253</v>
      </c>
      <c r="I285" s="496">
        <f t="shared" ca="1" si="32"/>
        <v>79717.461433577875</v>
      </c>
      <c r="J285" s="508">
        <f t="shared" ca="1" si="34"/>
        <v>1840729.0945596115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1756747.614863046</v>
      </c>
      <c r="D286" s="494">
        <f t="shared" ca="1" si="28"/>
        <v>847907.28946858691</v>
      </c>
      <c r="E286" s="494">
        <f t="shared" ca="1" si="29"/>
        <v>908840.32539445907</v>
      </c>
      <c r="F286" s="494">
        <f t="shared" ca="1" si="30"/>
        <v>155627890.03803697</v>
      </c>
      <c r="G286" s="495">
        <v>52360</v>
      </c>
      <c r="H286" s="494">
        <f t="shared" ca="1" si="31"/>
        <v>4239.5364473429345</v>
      </c>
      <c r="I286" s="496">
        <f t="shared" ca="1" si="32"/>
        <v>76702.997878081398</v>
      </c>
      <c r="J286" s="508">
        <f t="shared" ca="1" si="34"/>
        <v>1837690.1491884703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1756747.614863046</v>
      </c>
      <c r="D287" s="494">
        <f t="shared" ca="1" si="28"/>
        <v>842984.40437270026</v>
      </c>
      <c r="E287" s="494">
        <f t="shared" ca="1" si="29"/>
        <v>913763.21049034572</v>
      </c>
      <c r="F287" s="494">
        <f t="shared" ca="1" si="30"/>
        <v>154714126.82754663</v>
      </c>
      <c r="G287" s="495">
        <v>52391</v>
      </c>
      <c r="H287" s="494">
        <f t="shared" ca="1" si="31"/>
        <v>4214.922021863501</v>
      </c>
      <c r="I287" s="496">
        <f t="shared" ca="1" si="32"/>
        <v>78799.58832259271</v>
      </c>
      <c r="J287" s="508">
        <f t="shared" ca="1" si="34"/>
        <v>1839762.1252075022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1756747.614863046</v>
      </c>
      <c r="D288" s="494">
        <f t="shared" ca="1" si="28"/>
        <v>838034.85364921088</v>
      </c>
      <c r="E288" s="494">
        <f t="shared" ca="1" si="29"/>
        <v>918712.7612138351</v>
      </c>
      <c r="F288" s="494">
        <f t="shared" ca="1" si="30"/>
        <v>153795414.06633279</v>
      </c>
      <c r="G288" s="495">
        <v>52421</v>
      </c>
      <c r="H288" s="494">
        <f t="shared" ca="1" si="31"/>
        <v>4190.1742682460545</v>
      </c>
      <c r="I288" s="496">
        <f t="shared" ca="1" si="32"/>
        <v>75809.92214549784</v>
      </c>
      <c r="J288" s="508">
        <f t="shared" ca="1" si="34"/>
        <v>1836747.7112767899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1756747.614863046</v>
      </c>
      <c r="D289" s="494">
        <f t="shared" ca="1" si="28"/>
        <v>833058.49285930267</v>
      </c>
      <c r="E289" s="494">
        <f t="shared" ca="1" si="29"/>
        <v>923689.12200374331</v>
      </c>
      <c r="F289" s="494">
        <f t="shared" ca="1" si="30"/>
        <v>152871724.94432905</v>
      </c>
      <c r="G289" s="495">
        <v>52452</v>
      </c>
      <c r="H289" s="494">
        <f t="shared" ca="1" si="31"/>
        <v>4165.2924642965136</v>
      </c>
      <c r="I289" s="496">
        <f t="shared" ca="1" si="32"/>
        <v>77871.744655586488</v>
      </c>
      <c r="J289" s="508">
        <f t="shared" ca="1" si="34"/>
        <v>1838784.6519829291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1756747.614863046</v>
      </c>
      <c r="D290" s="494">
        <f t="shared" ca="1" si="28"/>
        <v>828055.17678178241</v>
      </c>
      <c r="E290" s="494">
        <f t="shared" ca="1" si="29"/>
        <v>928692.43808126356</v>
      </c>
      <c r="F290" s="494">
        <f t="shared" ca="1" si="30"/>
        <v>151943032.50624779</v>
      </c>
      <c r="G290" s="495">
        <v>52483</v>
      </c>
      <c r="H290" s="494">
        <f t="shared" ca="1" si="31"/>
        <v>4140.275883908912</v>
      </c>
      <c r="I290" s="496">
        <f t="shared" ca="1" si="32"/>
        <v>77404.0500634786</v>
      </c>
      <c r="J290" s="508">
        <f t="shared" ca="1" si="34"/>
        <v>1838291.9408104334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1756747.614863046</v>
      </c>
      <c r="D291" s="494">
        <f t="shared" ca="1" si="28"/>
        <v>823024.75940884219</v>
      </c>
      <c r="E291" s="494">
        <f t="shared" ca="1" si="29"/>
        <v>933722.85545420379</v>
      </c>
      <c r="F291" s="494">
        <f t="shared" ca="1" si="30"/>
        <v>151009309.65079358</v>
      </c>
      <c r="G291" s="495">
        <v>52513</v>
      </c>
      <c r="H291" s="494">
        <f t="shared" ca="1" si="31"/>
        <v>4115.1237970442107</v>
      </c>
      <c r="I291" s="496">
        <f t="shared" ca="1" si="32"/>
        <v>74452.08592806141</v>
      </c>
      <c r="J291" s="508">
        <f t="shared" ca="1" si="34"/>
        <v>1835314.8245881516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1756747.614863046</v>
      </c>
      <c r="D292" s="494">
        <f t="shared" ca="1" si="28"/>
        <v>817967.09394179855</v>
      </c>
      <c r="E292" s="494">
        <f t="shared" ca="1" si="29"/>
        <v>938780.52092124743</v>
      </c>
      <c r="F292" s="494">
        <f t="shared" ca="1" si="30"/>
        <v>150070529.12987232</v>
      </c>
      <c r="G292" s="495">
        <v>52544</v>
      </c>
      <c r="H292" s="494">
        <f t="shared" ca="1" si="31"/>
        <v>4089.8354697089926</v>
      </c>
      <c r="I292" s="496">
        <f t="shared" ca="1" si="32"/>
        <v>76461.047119851806</v>
      </c>
      <c r="J292" s="508">
        <f t="shared" ca="1" si="34"/>
        <v>1837298.4974526069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1756747.614863046</v>
      </c>
      <c r="D293" s="494">
        <f t="shared" ca="1" si="28"/>
        <v>812882.03278680844</v>
      </c>
      <c r="E293" s="494">
        <f t="shared" ca="1" si="29"/>
        <v>943865.58207623754</v>
      </c>
      <c r="F293" s="494">
        <f t="shared" ca="1" si="30"/>
        <v>149126663.54779607</v>
      </c>
      <c r="G293" s="495">
        <v>52574</v>
      </c>
      <c r="H293" s="494">
        <f t="shared" ca="1" si="31"/>
        <v>4064.4101639340424</v>
      </c>
      <c r="I293" s="496">
        <f t="shared" ca="1" si="32"/>
        <v>73534.559273637424</v>
      </c>
      <c r="J293" s="508">
        <f t="shared" ca="1" si="34"/>
        <v>1834346.5843006175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1756747.614863046</v>
      </c>
      <c r="D294" s="494">
        <f t="shared" ca="1" si="28"/>
        <v>807769.42755056208</v>
      </c>
      <c r="E294" s="494">
        <f t="shared" ca="1" si="29"/>
        <v>948978.1873124839</v>
      </c>
      <c r="F294" s="494">
        <f t="shared" ca="1" si="30"/>
        <v>148177685.36048359</v>
      </c>
      <c r="G294" s="495">
        <v>52605</v>
      </c>
      <c r="H294" s="494">
        <f t="shared" ca="1" si="31"/>
        <v>4038.8471377528103</v>
      </c>
      <c r="I294" s="496">
        <f t="shared" ca="1" si="32"/>
        <v>75507.800643034076</v>
      </c>
      <c r="J294" s="508">
        <f t="shared" ca="1" si="34"/>
        <v>1836294.2626438329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1756747.614863046</v>
      </c>
      <c r="D295" s="494">
        <f t="shared" ca="1" si="28"/>
        <v>802629.12903595273</v>
      </c>
      <c r="E295" s="494">
        <f t="shared" ca="1" si="29"/>
        <v>954118.48582709325</v>
      </c>
      <c r="F295" s="494">
        <f t="shared" ca="1" si="30"/>
        <v>147223566.8746565</v>
      </c>
      <c r="G295" s="495">
        <v>52636</v>
      </c>
      <c r="H295" s="494">
        <f t="shared" ca="1" si="31"/>
        <v>4013.1456451797635</v>
      </c>
      <c r="I295" s="496">
        <f t="shared" ca="1" si="32"/>
        <v>75027.301354191513</v>
      </c>
      <c r="J295" s="508">
        <f t="shared" ca="1" si="34"/>
        <v>1835788.0618624173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1756747.614863046</v>
      </c>
      <c r="D296" s="494">
        <f t="shared" ca="1" si="28"/>
        <v>797460.98723772273</v>
      </c>
      <c r="E296" s="494">
        <f t="shared" ca="1" si="29"/>
        <v>959286.62762532325</v>
      </c>
      <c r="F296" s="494">
        <f t="shared" ca="1" si="30"/>
        <v>146264280.24703118</v>
      </c>
      <c r="G296" s="495">
        <v>52665</v>
      </c>
      <c r="H296" s="494">
        <f t="shared" ca="1" si="31"/>
        <v>3987.3049361886137</v>
      </c>
      <c r="I296" s="496">
        <f t="shared" ca="1" si="32"/>
        <v>69734.896176295617</v>
      </c>
      <c r="J296" s="508">
        <f t="shared" ca="1" si="34"/>
        <v>1830469.8159755301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1756747.614863046</v>
      </c>
      <c r="D297" s="494">
        <f t="shared" ca="1" si="28"/>
        <v>792264.8513380856</v>
      </c>
      <c r="E297" s="494">
        <f t="shared" ca="1" si="29"/>
        <v>964482.76352496038</v>
      </c>
      <c r="F297" s="494">
        <f t="shared" ca="1" si="30"/>
        <v>145299797.48350623</v>
      </c>
      <c r="G297" s="495">
        <v>52696</v>
      </c>
      <c r="H297" s="494">
        <f t="shared" ca="1" si="31"/>
        <v>3961.3242566904282</v>
      </c>
      <c r="I297" s="496">
        <f t="shared" ca="1" si="32"/>
        <v>74058.480565080114</v>
      </c>
      <c r="J297" s="508">
        <f t="shared" ca="1" si="34"/>
        <v>1834767.4196848166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1756747.614863046</v>
      </c>
      <c r="D298" s="494">
        <f t="shared" ca="1" si="28"/>
        <v>787040.56970232551</v>
      </c>
      <c r="E298" s="494">
        <f t="shared" ca="1" si="29"/>
        <v>969707.04516072047</v>
      </c>
      <c r="F298" s="494">
        <f t="shared" ca="1" si="30"/>
        <v>144330090.43834552</v>
      </c>
      <c r="G298" s="495">
        <v>52726</v>
      </c>
      <c r="H298" s="494">
        <f t="shared" ca="1" si="31"/>
        <v>3935.2028485116275</v>
      </c>
      <c r="I298" s="496">
        <f t="shared" ca="1" si="32"/>
        <v>71196.900766918043</v>
      </c>
      <c r="J298" s="508">
        <f t="shared" ca="1" si="34"/>
        <v>1831879.7184784755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1756747.614863046</v>
      </c>
      <c r="D299" s="494">
        <f t="shared" ca="1" si="28"/>
        <v>781787.98987437156</v>
      </c>
      <c r="E299" s="494">
        <f t="shared" ca="1" si="29"/>
        <v>974959.62498867442</v>
      </c>
      <c r="F299" s="494">
        <f t="shared" ca="1" si="30"/>
        <v>143355130.81335685</v>
      </c>
      <c r="G299" s="495">
        <v>52757</v>
      </c>
      <c r="H299" s="494">
        <f t="shared" ca="1" si="31"/>
        <v>3908.9399493718579</v>
      </c>
      <c r="I299" s="496">
        <f t="shared" ca="1" si="32"/>
        <v>73079.135791948938</v>
      </c>
      <c r="J299" s="508">
        <f t="shared" ca="1" si="34"/>
        <v>1833735.6906043668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1756747.614863046</v>
      </c>
      <c r="D300" s="494">
        <f t="shared" ca="1" si="28"/>
        <v>776506.95857234963</v>
      </c>
      <c r="E300" s="494">
        <f t="shared" ca="1" si="29"/>
        <v>980240.65629069635</v>
      </c>
      <c r="F300" s="494">
        <f t="shared" ca="1" si="30"/>
        <v>142374890.15706614</v>
      </c>
      <c r="G300" s="495">
        <v>52787</v>
      </c>
      <c r="H300" s="494">
        <f t="shared" ca="1" si="31"/>
        <v>3882.534792861748</v>
      </c>
      <c r="I300" s="496">
        <f t="shared" ca="1" si="32"/>
        <v>70244.014098544838</v>
      </c>
      <c r="J300" s="508">
        <f t="shared" ca="1" si="34"/>
        <v>1830874.1637544525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1756747.614863046</v>
      </c>
      <c r="D301" s="494">
        <f t="shared" ca="1" si="28"/>
        <v>771197.32168410823</v>
      </c>
      <c r="E301" s="494">
        <f t="shared" ca="1" si="29"/>
        <v>985550.29317893775</v>
      </c>
      <c r="F301" s="494">
        <f t="shared" ca="1" si="30"/>
        <v>141389339.86388719</v>
      </c>
      <c r="G301" s="495">
        <v>52818</v>
      </c>
      <c r="H301" s="494">
        <f t="shared" ca="1" si="31"/>
        <v>3855.986608420541</v>
      </c>
      <c r="I301" s="496">
        <f t="shared" ca="1" si="32"/>
        <v>72089.152716194483</v>
      </c>
      <c r="J301" s="508">
        <f t="shared" ca="1" si="34"/>
        <v>1832692.754187661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1756747.614863046</v>
      </c>
      <c r="D302" s="494">
        <f t="shared" ca="1" si="28"/>
        <v>765858.92426272226</v>
      </c>
      <c r="E302" s="494">
        <f t="shared" ca="1" si="29"/>
        <v>990888.69060032372</v>
      </c>
      <c r="F302" s="494">
        <f t="shared" ca="1" si="30"/>
        <v>140398451.17328686</v>
      </c>
      <c r="G302" s="495">
        <v>52849</v>
      </c>
      <c r="H302" s="494">
        <f t="shared" ca="1" si="31"/>
        <v>3829.2946213136111</v>
      </c>
      <c r="I302" s="496">
        <f t="shared" ca="1" si="32"/>
        <v>71590.135751081529</v>
      </c>
      <c r="J302" s="508">
        <f t="shared" ca="1" si="34"/>
        <v>1832167.0452354413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1756747.614863046</v>
      </c>
      <c r="D303" s="494">
        <f t="shared" ca="1" si="28"/>
        <v>760491.61052197055</v>
      </c>
      <c r="E303" s="494">
        <f t="shared" ca="1" si="29"/>
        <v>996256.00434107543</v>
      </c>
      <c r="F303" s="494">
        <f t="shared" ca="1" si="30"/>
        <v>139402195.16894579</v>
      </c>
      <c r="G303" s="495">
        <v>52879</v>
      </c>
      <c r="H303" s="494">
        <f t="shared" ca="1" si="31"/>
        <v>3802.4580526098525</v>
      </c>
      <c r="I303" s="496">
        <f t="shared" ca="1" si="32"/>
        <v>68795.241074910547</v>
      </c>
      <c r="J303" s="508">
        <f t="shared" ca="1" si="34"/>
        <v>1829345.3139905664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1756747.614863046</v>
      </c>
      <c r="D304" s="494">
        <f t="shared" ref="D304:D367" ca="1" si="36">+F303*(($H$6/100)/$H$9)</f>
        <v>755095.22383178968</v>
      </c>
      <c r="E304" s="494">
        <f t="shared" ref="E304:E367" ca="1" si="37">+C304-D304</f>
        <v>1001652.3910312563</v>
      </c>
      <c r="F304" s="494">
        <f t="shared" ref="F304:F367" ca="1" si="38">IF(F303&lt;1,0,+F303-E304)</f>
        <v>138400542.77791452</v>
      </c>
      <c r="G304" s="495">
        <v>52910</v>
      </c>
      <c r="H304" s="494">
        <f t="shared" ref="H304:H367" ca="1" si="39">+D304*$H$7/100</f>
        <v>3775.4761191589482</v>
      </c>
      <c r="I304" s="496">
        <f t="shared" ref="I304:I367" ca="1" si="40">+F303*$R$41*O304</f>
        <v>70583.978153876218</v>
      </c>
      <c r="J304" s="508">
        <f t="shared" ca="1" si="34"/>
        <v>1831107.0691360813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1756747.614863046</v>
      </c>
      <c r="D305" s="494">
        <f t="shared" ca="1" si="36"/>
        <v>749669.60671370372</v>
      </c>
      <c r="E305" s="494">
        <f t="shared" ca="1" si="37"/>
        <v>1007078.0081493423</v>
      </c>
      <c r="F305" s="494">
        <f t="shared" ca="1" si="38"/>
        <v>137393464.76976517</v>
      </c>
      <c r="G305" s="495">
        <v>52940</v>
      </c>
      <c r="H305" s="494">
        <f t="shared" ca="1" si="39"/>
        <v>3748.3480335685185</v>
      </c>
      <c r="I305" s="496">
        <f t="shared" ca="1" si="40"/>
        <v>67816.265961178113</v>
      </c>
      <c r="J305" s="508">
        <f t="shared" ref="J305:J368" ca="1" si="42">+C305+H305+I305</f>
        <v>1828312.2288577927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1756747.614863046</v>
      </c>
      <c r="D306" s="494">
        <f t="shared" ca="1" si="36"/>
        <v>744214.600836228</v>
      </c>
      <c r="E306" s="494">
        <f t="shared" ca="1" si="37"/>
        <v>1012533.014026818</v>
      </c>
      <c r="F306" s="494">
        <f t="shared" ca="1" si="38"/>
        <v>136380931.75573835</v>
      </c>
      <c r="G306" s="495">
        <v>52971</v>
      </c>
      <c r="H306" s="494">
        <f t="shared" ca="1" si="39"/>
        <v>3721.0730041811398</v>
      </c>
      <c r="I306" s="496">
        <f t="shared" ca="1" si="40"/>
        <v>69566.890995091089</v>
      </c>
      <c r="J306" s="508">
        <f t="shared" ca="1" si="42"/>
        <v>1830035.5788623181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1756747.614863046</v>
      </c>
      <c r="D307" s="494">
        <f t="shared" ca="1" si="36"/>
        <v>738730.04701024946</v>
      </c>
      <c r="E307" s="494">
        <f t="shared" ca="1" si="37"/>
        <v>1018017.5678527965</v>
      </c>
      <c r="F307" s="494">
        <f t="shared" ca="1" si="38"/>
        <v>135362914.18788555</v>
      </c>
      <c r="G307" s="495">
        <v>53002</v>
      </c>
      <c r="H307" s="494">
        <f t="shared" ca="1" si="39"/>
        <v>3693.6502350512474</v>
      </c>
      <c r="I307" s="496">
        <f t="shared" ca="1" si="40"/>
        <v>69054.211778988843</v>
      </c>
      <c r="J307" s="508">
        <f t="shared" ca="1" si="42"/>
        <v>1829495.4768770861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1756747.614863046</v>
      </c>
      <c r="D308" s="494">
        <f t="shared" ca="1" si="36"/>
        <v>733215.78518438013</v>
      </c>
      <c r="E308" s="494">
        <f t="shared" ca="1" si="37"/>
        <v>1023531.8296786658</v>
      </c>
      <c r="F308" s="494">
        <f t="shared" ca="1" si="38"/>
        <v>134339382.3582069</v>
      </c>
      <c r="G308" s="495">
        <v>53030</v>
      </c>
      <c r="H308" s="494">
        <f t="shared" ca="1" si="39"/>
        <v>3666.0789259219005</v>
      </c>
      <c r="I308" s="496">
        <f t="shared" ca="1" si="40"/>
        <v>61905.97275525966</v>
      </c>
      <c r="J308" s="508">
        <f t="shared" ca="1" si="42"/>
        <v>1822319.6665442274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1756747.614863046</v>
      </c>
      <c r="D309" s="494">
        <f t="shared" ca="1" si="36"/>
        <v>727671.65444028738</v>
      </c>
      <c r="E309" s="494">
        <f t="shared" ca="1" si="37"/>
        <v>1029075.9604227586</v>
      </c>
      <c r="F309" s="494">
        <f t="shared" ca="1" si="38"/>
        <v>133310306.39778414</v>
      </c>
      <c r="G309" s="495">
        <v>53061</v>
      </c>
      <c r="H309" s="494">
        <f t="shared" ca="1" si="39"/>
        <v>3638.3582722014371</v>
      </c>
      <c r="I309" s="496">
        <f t="shared" ca="1" si="40"/>
        <v>68020.507267372086</v>
      </c>
      <c r="J309" s="508">
        <f t="shared" ca="1" si="42"/>
        <v>1828406.4804026193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1756747.614863046</v>
      </c>
      <c r="D310" s="494">
        <f t="shared" ca="1" si="36"/>
        <v>722097.49298799748</v>
      </c>
      <c r="E310" s="494">
        <f t="shared" ca="1" si="37"/>
        <v>1034650.1218750485</v>
      </c>
      <c r="F310" s="494">
        <f t="shared" ca="1" si="38"/>
        <v>132275656.2759091</v>
      </c>
      <c r="G310" s="495">
        <v>53091</v>
      </c>
      <c r="H310" s="494">
        <f t="shared" ca="1" si="39"/>
        <v>3610.4874649399876</v>
      </c>
      <c r="I310" s="496">
        <f t="shared" ca="1" si="40"/>
        <v>65322.050134914221</v>
      </c>
      <c r="J310" s="508">
        <f t="shared" ca="1" si="42"/>
        <v>1825680.1524629002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1756747.614863046</v>
      </c>
      <c r="D311" s="494">
        <f t="shared" ca="1" si="36"/>
        <v>716493.13816117425</v>
      </c>
      <c r="E311" s="494">
        <f t="shared" ca="1" si="37"/>
        <v>1040254.4767018717</v>
      </c>
      <c r="F311" s="494">
        <f t="shared" ca="1" si="38"/>
        <v>131235401.79920723</v>
      </c>
      <c r="G311" s="495">
        <v>53122</v>
      </c>
      <c r="H311" s="494">
        <f t="shared" ca="1" si="39"/>
        <v>3582.4656908058714</v>
      </c>
      <c r="I311" s="496">
        <f t="shared" ca="1" si="40"/>
        <v>66975.573961035305</v>
      </c>
      <c r="J311" s="508">
        <f t="shared" ca="1" si="42"/>
        <v>1827305.6545148871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1756747.614863046</v>
      </c>
      <c r="D312" s="494">
        <f t="shared" ca="1" si="36"/>
        <v>710858.4264123725</v>
      </c>
      <c r="E312" s="494">
        <f t="shared" ca="1" si="37"/>
        <v>1045889.1884506735</v>
      </c>
      <c r="F312" s="494">
        <f t="shared" ca="1" si="38"/>
        <v>130189512.61075655</v>
      </c>
      <c r="G312" s="495">
        <v>53152</v>
      </c>
      <c r="H312" s="494">
        <f t="shared" ca="1" si="39"/>
        <v>3554.2921320618625</v>
      </c>
      <c r="I312" s="496">
        <f t="shared" ca="1" si="40"/>
        <v>64305.346881611535</v>
      </c>
      <c r="J312" s="508">
        <f t="shared" ca="1" si="42"/>
        <v>1824607.2538767194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1756747.614863046</v>
      </c>
      <c r="D313" s="494">
        <f t="shared" ca="1" si="36"/>
        <v>705193.1933082646</v>
      </c>
      <c r="E313" s="494">
        <f t="shared" ca="1" si="37"/>
        <v>1051554.4215547815</v>
      </c>
      <c r="F313" s="494">
        <f t="shared" ca="1" si="38"/>
        <v>129137958.18920177</v>
      </c>
      <c r="G313" s="495">
        <v>53183</v>
      </c>
      <c r="H313" s="494">
        <f t="shared" ca="1" si="39"/>
        <v>3525.9659665413228</v>
      </c>
      <c r="I313" s="496">
        <f t="shared" ca="1" si="40"/>
        <v>65919.289885246399</v>
      </c>
      <c r="J313" s="508">
        <f t="shared" ca="1" si="42"/>
        <v>1826192.8707148337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1756747.614863046</v>
      </c>
      <c r="D314" s="494">
        <f t="shared" ca="1" si="36"/>
        <v>699497.27352484292</v>
      </c>
      <c r="E314" s="494">
        <f t="shared" ca="1" si="37"/>
        <v>1057250.3413382031</v>
      </c>
      <c r="F314" s="494">
        <f t="shared" ca="1" si="38"/>
        <v>128080707.84786357</v>
      </c>
      <c r="G314" s="495">
        <v>53214</v>
      </c>
      <c r="H314" s="494">
        <f t="shared" ca="1" si="39"/>
        <v>3497.4863676242148</v>
      </c>
      <c r="I314" s="496">
        <f t="shared" ca="1" si="40"/>
        <v>65386.852829799151</v>
      </c>
      <c r="J314" s="508">
        <f t="shared" ca="1" si="42"/>
        <v>1825631.9540604693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1756747.614863046</v>
      </c>
      <c r="D315" s="494">
        <f t="shared" ca="1" si="36"/>
        <v>693770.50084259431</v>
      </c>
      <c r="E315" s="494">
        <f t="shared" ca="1" si="37"/>
        <v>1062977.1140204517</v>
      </c>
      <c r="F315" s="494">
        <f t="shared" ca="1" si="38"/>
        <v>127017730.73384312</v>
      </c>
      <c r="G315" s="495">
        <v>53244</v>
      </c>
      <c r="H315" s="494">
        <f t="shared" ca="1" si="39"/>
        <v>3468.8525042129713</v>
      </c>
      <c r="I315" s="496">
        <f t="shared" ca="1" si="40"/>
        <v>62759.546845453144</v>
      </c>
      <c r="J315" s="508">
        <f t="shared" ca="1" si="42"/>
        <v>1822976.0142127119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1756747.614863046</v>
      </c>
      <c r="D316" s="494">
        <f t="shared" ca="1" si="36"/>
        <v>688012.70814165019</v>
      </c>
      <c r="E316" s="494">
        <f t="shared" ca="1" si="37"/>
        <v>1068734.9067213959</v>
      </c>
      <c r="F316" s="494">
        <f t="shared" ca="1" si="38"/>
        <v>125948995.82712172</v>
      </c>
      <c r="G316" s="495">
        <v>53275</v>
      </c>
      <c r="H316" s="494">
        <f t="shared" ca="1" si="39"/>
        <v>3440.0635407082509</v>
      </c>
      <c r="I316" s="496">
        <f t="shared" ca="1" si="40"/>
        <v>64313.310994902567</v>
      </c>
      <c r="J316" s="508">
        <f t="shared" ca="1" si="42"/>
        <v>1824500.9893986569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1756747.614863046</v>
      </c>
      <c r="D317" s="494">
        <f t="shared" ca="1" si="36"/>
        <v>682223.72739690938</v>
      </c>
      <c r="E317" s="494">
        <f t="shared" ca="1" si="37"/>
        <v>1074523.8874661366</v>
      </c>
      <c r="F317" s="494">
        <f t="shared" ca="1" si="38"/>
        <v>124874471.93965559</v>
      </c>
      <c r="G317" s="495">
        <v>53305</v>
      </c>
      <c r="H317" s="494">
        <f t="shared" ca="1" si="39"/>
        <v>3411.1186369845468</v>
      </c>
      <c r="I317" s="496">
        <f t="shared" ca="1" si="40"/>
        <v>61715.007955289642</v>
      </c>
      <c r="J317" s="508">
        <f t="shared" ca="1" si="42"/>
        <v>1821873.7414553203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1756747.614863046</v>
      </c>
      <c r="D318" s="494">
        <f t="shared" ca="1" si="36"/>
        <v>676403.38967313443</v>
      </c>
      <c r="E318" s="494">
        <f t="shared" ca="1" si="37"/>
        <v>1080344.2251899117</v>
      </c>
      <c r="F318" s="494">
        <f t="shared" ca="1" si="38"/>
        <v>123794127.71446568</v>
      </c>
      <c r="G318" s="495">
        <v>53336</v>
      </c>
      <c r="H318" s="494">
        <f t="shared" ca="1" si="39"/>
        <v>3382.0169483656723</v>
      </c>
      <c r="I318" s="496">
        <f t="shared" ca="1" si="40"/>
        <v>63228.107625445606</v>
      </c>
      <c r="J318" s="508">
        <f t="shared" ca="1" si="42"/>
        <v>1823357.7394368572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1756747.614863046</v>
      </c>
      <c r="D319" s="494">
        <f t="shared" ca="1" si="36"/>
        <v>670551.52512002247</v>
      </c>
      <c r="E319" s="494">
        <f t="shared" ca="1" si="37"/>
        <v>1086196.0897430235</v>
      </c>
      <c r="F319" s="494">
        <f t="shared" ca="1" si="38"/>
        <v>122707931.62472266</v>
      </c>
      <c r="G319" s="495">
        <v>53367</v>
      </c>
      <c r="H319" s="494">
        <f t="shared" ca="1" si="39"/>
        <v>3352.7576256001125</v>
      </c>
      <c r="I319" s="496">
        <f t="shared" ca="1" si="40"/>
        <v>62681.09333275778</v>
      </c>
      <c r="J319" s="508">
        <f t="shared" ca="1" si="42"/>
        <v>1822781.4658214038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1756747.614863046</v>
      </c>
      <c r="D320" s="494">
        <f t="shared" ca="1" si="36"/>
        <v>664667.96296724782</v>
      </c>
      <c r="E320" s="494">
        <f t="shared" ca="1" si="37"/>
        <v>1092079.6518957983</v>
      </c>
      <c r="F320" s="494">
        <f t="shared" ca="1" si="38"/>
        <v>121615851.97282687</v>
      </c>
      <c r="G320" s="495">
        <v>53395</v>
      </c>
      <c r="H320" s="494">
        <f t="shared" ca="1" si="39"/>
        <v>3323.3398148362389</v>
      </c>
      <c r="I320" s="496">
        <f t="shared" ca="1" si="40"/>
        <v>56118.427396373161</v>
      </c>
      <c r="J320" s="508">
        <f t="shared" ca="1" si="42"/>
        <v>1816189.3820742553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1756747.614863046</v>
      </c>
      <c r="D321" s="494">
        <f t="shared" ca="1" si="36"/>
        <v>658752.53151947889</v>
      </c>
      <c r="E321" s="494">
        <f t="shared" ca="1" si="37"/>
        <v>1097995.0833435671</v>
      </c>
      <c r="F321" s="494">
        <f t="shared" ca="1" si="38"/>
        <v>120517856.8894833</v>
      </c>
      <c r="G321" s="495">
        <v>53426</v>
      </c>
      <c r="H321" s="494">
        <f t="shared" ca="1" si="39"/>
        <v>3293.7626575973945</v>
      </c>
      <c r="I321" s="496">
        <f t="shared" ca="1" si="40"/>
        <v>61578.159715574664</v>
      </c>
      <c r="J321" s="508">
        <f t="shared" ca="1" si="42"/>
        <v>1821619.5372362181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1756747.614863046</v>
      </c>
      <c r="D322" s="494">
        <f t="shared" ca="1" si="36"/>
        <v>652805.05815136794</v>
      </c>
      <c r="E322" s="494">
        <f t="shared" ca="1" si="37"/>
        <v>1103942.5567116779</v>
      </c>
      <c r="F322" s="494">
        <f t="shared" ca="1" si="38"/>
        <v>119413914.33277163</v>
      </c>
      <c r="G322" s="495">
        <v>53456</v>
      </c>
      <c r="H322" s="494">
        <f t="shared" ca="1" si="39"/>
        <v>3264.0252907568397</v>
      </c>
      <c r="I322" s="496">
        <f t="shared" ca="1" si="40"/>
        <v>59053.749875846814</v>
      </c>
      <c r="J322" s="508">
        <f t="shared" ca="1" si="42"/>
        <v>1819065.3900296497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1756747.614863046</v>
      </c>
      <c r="D323" s="494">
        <f t="shared" ca="1" si="36"/>
        <v>646825.36930251296</v>
      </c>
      <c r="E323" s="494">
        <f t="shared" ca="1" si="37"/>
        <v>1109922.2455605329</v>
      </c>
      <c r="F323" s="494">
        <f t="shared" ca="1" si="38"/>
        <v>118303992.0872111</v>
      </c>
      <c r="G323" s="495">
        <v>53487</v>
      </c>
      <c r="H323" s="494">
        <f t="shared" ca="1" si="39"/>
        <v>3234.126846512565</v>
      </c>
      <c r="I323" s="496">
        <f t="shared" ca="1" si="40"/>
        <v>60463.24529049336</v>
      </c>
      <c r="J323" s="508">
        <f t="shared" ca="1" si="42"/>
        <v>1820444.9870000519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1756747.614863046</v>
      </c>
      <c r="D324" s="494">
        <f t="shared" ca="1" si="36"/>
        <v>640813.29047239351</v>
      </c>
      <c r="E324" s="494">
        <f t="shared" ca="1" si="37"/>
        <v>1115934.3243906526</v>
      </c>
      <c r="F324" s="494">
        <f t="shared" ca="1" si="38"/>
        <v>117188057.76282045</v>
      </c>
      <c r="G324" s="495">
        <v>53517</v>
      </c>
      <c r="H324" s="494">
        <f t="shared" ca="1" si="39"/>
        <v>3204.0664523619675</v>
      </c>
      <c r="I324" s="496">
        <f t="shared" ca="1" si="40"/>
        <v>57968.956122733434</v>
      </c>
      <c r="J324" s="508">
        <f t="shared" ca="1" si="42"/>
        <v>1817920.6374381413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1756747.614863046</v>
      </c>
      <c r="D325" s="494">
        <f t="shared" ca="1" si="36"/>
        <v>634768.64621527749</v>
      </c>
      <c r="E325" s="494">
        <f t="shared" ca="1" si="37"/>
        <v>1121978.9686477685</v>
      </c>
      <c r="F325" s="494">
        <f t="shared" ca="1" si="38"/>
        <v>116066078.79417269</v>
      </c>
      <c r="G325" s="495">
        <v>53548</v>
      </c>
      <c r="H325" s="494">
        <f t="shared" ca="1" si="39"/>
        <v>3173.8432310763874</v>
      </c>
      <c r="I325" s="496">
        <f t="shared" ca="1" si="40"/>
        <v>59336.219913908084</v>
      </c>
      <c r="J325" s="508">
        <f t="shared" ca="1" si="42"/>
        <v>1819257.6780080304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1756747.614863046</v>
      </c>
      <c r="D326" s="494">
        <f t="shared" ca="1" si="36"/>
        <v>628691.26013510209</v>
      </c>
      <c r="E326" s="494">
        <f t="shared" ca="1" si="37"/>
        <v>1128056.3547279439</v>
      </c>
      <c r="F326" s="494">
        <f t="shared" ca="1" si="38"/>
        <v>114938022.43944475</v>
      </c>
      <c r="G326" s="495">
        <v>53579</v>
      </c>
      <c r="H326" s="494">
        <f t="shared" ca="1" si="39"/>
        <v>3143.4563006755106</v>
      </c>
      <c r="I326" s="496">
        <f t="shared" ca="1" si="40"/>
        <v>58768.124562782767</v>
      </c>
      <c r="J326" s="508">
        <f t="shared" ca="1" si="42"/>
        <v>1818659.1957265041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1756747.614863046</v>
      </c>
      <c r="D327" s="494">
        <f t="shared" ca="1" si="36"/>
        <v>622580.95488032571</v>
      </c>
      <c r="E327" s="494">
        <f t="shared" ca="1" si="37"/>
        <v>1134166.6599827204</v>
      </c>
      <c r="F327" s="494">
        <f t="shared" ca="1" si="38"/>
        <v>113803855.77946202</v>
      </c>
      <c r="G327" s="495">
        <v>53609</v>
      </c>
      <c r="H327" s="494">
        <f t="shared" ca="1" si="39"/>
        <v>3112.9047744016284</v>
      </c>
      <c r="I327" s="496">
        <f t="shared" ca="1" si="40"/>
        <v>56319.63099532792</v>
      </c>
      <c r="J327" s="508">
        <f t="shared" ca="1" si="42"/>
        <v>1816180.1506327754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1756747.614863046</v>
      </c>
      <c r="D328" s="494">
        <f t="shared" ca="1" si="36"/>
        <v>616437.55213875265</v>
      </c>
      <c r="E328" s="494">
        <f t="shared" ca="1" si="37"/>
        <v>1140310.0627242932</v>
      </c>
      <c r="F328" s="494">
        <f t="shared" ca="1" si="38"/>
        <v>112663545.71673773</v>
      </c>
      <c r="G328" s="495">
        <v>53640</v>
      </c>
      <c r="H328" s="494">
        <f t="shared" ca="1" si="39"/>
        <v>3082.1877606937633</v>
      </c>
      <c r="I328" s="496">
        <f t="shared" ca="1" si="40"/>
        <v>57622.685643000936</v>
      </c>
      <c r="J328" s="508">
        <f t="shared" ca="1" si="42"/>
        <v>1817452.4882667407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1756747.614863046</v>
      </c>
      <c r="D329" s="494">
        <f t="shared" ca="1" si="36"/>
        <v>610260.87263232935</v>
      </c>
      <c r="E329" s="494">
        <f t="shared" ca="1" si="37"/>
        <v>1146486.7422307166</v>
      </c>
      <c r="F329" s="494">
        <f t="shared" ca="1" si="38"/>
        <v>111517058.97450702</v>
      </c>
      <c r="G329" s="495">
        <v>53670</v>
      </c>
      <c r="H329" s="494">
        <f t="shared" ca="1" si="39"/>
        <v>3051.304363161647</v>
      </c>
      <c r="I329" s="496">
        <f t="shared" ca="1" si="40"/>
        <v>55205.137401201486</v>
      </c>
      <c r="J329" s="508">
        <f t="shared" ca="1" si="42"/>
        <v>1815004.0566274091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1756747.614863046</v>
      </c>
      <c r="D330" s="494">
        <f t="shared" ca="1" si="36"/>
        <v>604050.73611191299</v>
      </c>
      <c r="E330" s="494">
        <f t="shared" ca="1" si="37"/>
        <v>1152696.8787511331</v>
      </c>
      <c r="F330" s="494">
        <f t="shared" ca="1" si="38"/>
        <v>110364362.09575589</v>
      </c>
      <c r="G330" s="495">
        <v>53701</v>
      </c>
      <c r="H330" s="494">
        <f t="shared" ca="1" si="39"/>
        <v>3020.2536805595651</v>
      </c>
      <c r="I330" s="496">
        <f t="shared" ca="1" si="40"/>
        <v>56464.804194092045</v>
      </c>
      <c r="J330" s="508">
        <f t="shared" ca="1" si="42"/>
        <v>1816232.6727376976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1756747.614863046</v>
      </c>
      <c r="D331" s="494">
        <f t="shared" ca="1" si="36"/>
        <v>597806.96135201107</v>
      </c>
      <c r="E331" s="494">
        <f t="shared" ca="1" si="37"/>
        <v>1158940.6535110348</v>
      </c>
      <c r="F331" s="494">
        <f t="shared" ca="1" si="38"/>
        <v>109205421.44224486</v>
      </c>
      <c r="G331" s="495">
        <v>53732</v>
      </c>
      <c r="H331" s="494">
        <f t="shared" ca="1" si="39"/>
        <v>2989.0348067600553</v>
      </c>
      <c r="I331" s="496">
        <f t="shared" ca="1" si="40"/>
        <v>55881.155341151061</v>
      </c>
      <c r="J331" s="508">
        <f t="shared" ca="1" si="42"/>
        <v>1815617.8050109572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1756747.614863046</v>
      </c>
      <c r="D332" s="494">
        <f t="shared" ca="1" si="36"/>
        <v>591529.366145493</v>
      </c>
      <c r="E332" s="494">
        <f t="shared" ca="1" si="37"/>
        <v>1165218.248717553</v>
      </c>
      <c r="F332" s="494">
        <f t="shared" ca="1" si="38"/>
        <v>108040203.19352731</v>
      </c>
      <c r="G332" s="495">
        <v>53760</v>
      </c>
      <c r="H332" s="494">
        <f t="shared" ca="1" si="39"/>
        <v>2957.6468307274649</v>
      </c>
      <c r="I332" s="496">
        <f t="shared" ca="1" si="40"/>
        <v>49943.279406253307</v>
      </c>
      <c r="J332" s="508">
        <f t="shared" ca="1" si="42"/>
        <v>1809648.5411000268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1756747.614863046</v>
      </c>
      <c r="D333" s="494">
        <f t="shared" ca="1" si="36"/>
        <v>585217.76729827293</v>
      </c>
      <c r="E333" s="494">
        <f t="shared" ca="1" si="37"/>
        <v>1171529.8475647732</v>
      </c>
      <c r="F333" s="494">
        <f t="shared" ca="1" si="38"/>
        <v>106868673.34596254</v>
      </c>
      <c r="G333" s="495">
        <v>53791</v>
      </c>
      <c r="H333" s="494">
        <f t="shared" ca="1" si="39"/>
        <v>2926.0888364913644</v>
      </c>
      <c r="I333" s="496">
        <f t="shared" ca="1" si="40"/>
        <v>54704.356216989319</v>
      </c>
      <c r="J333" s="508">
        <f t="shared" ca="1" si="42"/>
        <v>1814378.0599165265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1756747.614863046</v>
      </c>
      <c r="D334" s="494">
        <f t="shared" ca="1" si="36"/>
        <v>578871.98062396375</v>
      </c>
      <c r="E334" s="494">
        <f t="shared" ca="1" si="37"/>
        <v>1177875.6342390822</v>
      </c>
      <c r="F334" s="494">
        <f t="shared" ca="1" si="38"/>
        <v>105690797.71172346</v>
      </c>
      <c r="G334" s="495">
        <v>53821</v>
      </c>
      <c r="H334" s="494">
        <f t="shared" ca="1" si="39"/>
        <v>2894.3599031198187</v>
      </c>
      <c r="I334" s="496">
        <f t="shared" ca="1" si="40"/>
        <v>52365.649939521638</v>
      </c>
      <c r="J334" s="508">
        <f t="shared" ca="1" si="42"/>
        <v>1812007.6247056874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1756747.614863046</v>
      </c>
      <c r="D335" s="494">
        <f t="shared" ca="1" si="36"/>
        <v>572491.82093850209</v>
      </c>
      <c r="E335" s="494">
        <f t="shared" ca="1" si="37"/>
        <v>1184255.793924544</v>
      </c>
      <c r="F335" s="494">
        <f t="shared" ca="1" si="38"/>
        <v>104506541.91779892</v>
      </c>
      <c r="G335" s="495">
        <v>53852</v>
      </c>
      <c r="H335" s="494">
        <f t="shared" ca="1" si="39"/>
        <v>2862.4591046925107</v>
      </c>
      <c r="I335" s="496">
        <f t="shared" ca="1" si="40"/>
        <v>53514.773908035975</v>
      </c>
      <c r="J335" s="508">
        <f t="shared" ca="1" si="42"/>
        <v>1813124.8478757746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1756747.614863046</v>
      </c>
      <c r="D336" s="494">
        <f t="shared" ca="1" si="36"/>
        <v>566077.10205474414</v>
      </c>
      <c r="E336" s="494">
        <f t="shared" ca="1" si="37"/>
        <v>1190670.512808302</v>
      </c>
      <c r="F336" s="494">
        <f t="shared" ca="1" si="38"/>
        <v>103315871.40499061</v>
      </c>
      <c r="G336" s="495">
        <v>53882</v>
      </c>
      <c r="H336" s="494">
        <f t="shared" ca="1" si="39"/>
        <v>2830.3855102737207</v>
      </c>
      <c r="I336" s="496">
        <f t="shared" ca="1" si="40"/>
        <v>51208.205539721464</v>
      </c>
      <c r="J336" s="508">
        <f t="shared" ca="1" si="42"/>
        <v>1810786.2059130413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1756747.614863046</v>
      </c>
      <c r="D337" s="494">
        <f t="shared" ca="1" si="36"/>
        <v>559627.63677703252</v>
      </c>
      <c r="E337" s="494">
        <f t="shared" ca="1" si="37"/>
        <v>1197119.9780860133</v>
      </c>
      <c r="F337" s="494">
        <f t="shared" ca="1" si="38"/>
        <v>102118751.4269046</v>
      </c>
      <c r="G337" s="495">
        <v>53913</v>
      </c>
      <c r="H337" s="494">
        <f t="shared" ca="1" si="39"/>
        <v>2798.1381838851626</v>
      </c>
      <c r="I337" s="496">
        <f t="shared" ca="1" si="40"/>
        <v>52312.26955472691</v>
      </c>
      <c r="J337" s="508">
        <f t="shared" ca="1" si="42"/>
        <v>1811858.0226016582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1756747.614863046</v>
      </c>
      <c r="D338" s="494">
        <f t="shared" ca="1" si="36"/>
        <v>553143.23689573328</v>
      </c>
      <c r="E338" s="494">
        <f t="shared" ca="1" si="37"/>
        <v>1203604.3779673127</v>
      </c>
      <c r="F338" s="494">
        <f t="shared" ca="1" si="38"/>
        <v>100915147.04893729</v>
      </c>
      <c r="G338" s="495">
        <v>53944</v>
      </c>
      <c r="H338" s="494">
        <f t="shared" ca="1" si="39"/>
        <v>2765.7161844786665</v>
      </c>
      <c r="I338" s="496">
        <f t="shared" ca="1" si="40"/>
        <v>51706.127805822696</v>
      </c>
      <c r="J338" s="508">
        <f t="shared" ca="1" si="42"/>
        <v>1811219.4588533475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1756747.614863046</v>
      </c>
      <c r="D339" s="494">
        <f t="shared" ca="1" si="36"/>
        <v>546623.71318174363</v>
      </c>
      <c r="E339" s="494">
        <f t="shared" ca="1" si="37"/>
        <v>1210123.9016813023</v>
      </c>
      <c r="F339" s="494">
        <f t="shared" ca="1" si="38"/>
        <v>99705023.147255987</v>
      </c>
      <c r="G339" s="495">
        <v>53974</v>
      </c>
      <c r="H339" s="494">
        <f t="shared" ca="1" si="39"/>
        <v>2733.1185659087182</v>
      </c>
      <c r="I339" s="496">
        <f t="shared" ca="1" si="40"/>
        <v>49448.422053979273</v>
      </c>
      <c r="J339" s="508">
        <f t="shared" ca="1" si="42"/>
        <v>1808929.1554829339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1756747.614863046</v>
      </c>
      <c r="D340" s="494">
        <f t="shared" ca="1" si="36"/>
        <v>540068.87538096996</v>
      </c>
      <c r="E340" s="494">
        <f t="shared" ca="1" si="37"/>
        <v>1216678.7394820759</v>
      </c>
      <c r="F340" s="494">
        <f t="shared" ca="1" si="38"/>
        <v>98488344.407773912</v>
      </c>
      <c r="G340" s="495">
        <v>54005</v>
      </c>
      <c r="H340" s="494">
        <f t="shared" ca="1" si="39"/>
        <v>2700.3443769048499</v>
      </c>
      <c r="I340" s="496">
        <f t="shared" ca="1" si="40"/>
        <v>50483.976720227278</v>
      </c>
      <c r="J340" s="508">
        <f t="shared" ca="1" si="42"/>
        <v>1809931.9359601783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1756747.614863046</v>
      </c>
      <c r="D341" s="494">
        <f t="shared" ca="1" si="36"/>
        <v>533478.5322087754</v>
      </c>
      <c r="E341" s="494">
        <f t="shared" ca="1" si="37"/>
        <v>1223269.0826542706</v>
      </c>
      <c r="F341" s="494">
        <f t="shared" ca="1" si="38"/>
        <v>97265075.325119644</v>
      </c>
      <c r="G341" s="495">
        <v>54035</v>
      </c>
      <c r="H341" s="494">
        <f t="shared" ca="1" si="39"/>
        <v>2667.3926610438771</v>
      </c>
      <c r="I341" s="496">
        <f t="shared" ca="1" si="40"/>
        <v>48259.288759809213</v>
      </c>
      <c r="J341" s="508">
        <f t="shared" ca="1" si="42"/>
        <v>1807674.2962838991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1756747.614863046</v>
      </c>
      <c r="D342" s="494">
        <f t="shared" ca="1" si="36"/>
        <v>526852.49134439812</v>
      </c>
      <c r="E342" s="494">
        <f t="shared" ca="1" si="37"/>
        <v>1229895.1235186479</v>
      </c>
      <c r="F342" s="494">
        <f t="shared" ca="1" si="38"/>
        <v>96035180.201600999</v>
      </c>
      <c r="G342" s="495">
        <v>54066</v>
      </c>
      <c r="H342" s="494">
        <f t="shared" ca="1" si="39"/>
        <v>2634.2624567219905</v>
      </c>
      <c r="I342" s="496">
        <f t="shared" ca="1" si="40"/>
        <v>49248.549806285577</v>
      </c>
      <c r="J342" s="508">
        <f t="shared" ca="1" si="42"/>
        <v>1808630.4271260537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1756747.614863046</v>
      </c>
      <c r="D343" s="494">
        <f t="shared" ca="1" si="36"/>
        <v>520190.55942533875</v>
      </c>
      <c r="E343" s="494">
        <f t="shared" ca="1" si="37"/>
        <v>1236557.0554377073</v>
      </c>
      <c r="F343" s="494">
        <f t="shared" ca="1" si="38"/>
        <v>94798623.146163285</v>
      </c>
      <c r="G343" s="495">
        <v>54097</v>
      </c>
      <c r="H343" s="494">
        <f t="shared" ca="1" si="39"/>
        <v>2600.9527971266939</v>
      </c>
      <c r="I343" s="496">
        <f t="shared" ca="1" si="40"/>
        <v>48625.812908743967</v>
      </c>
      <c r="J343" s="508">
        <f t="shared" ca="1" si="42"/>
        <v>1807974.3805689167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1756747.614863046</v>
      </c>
      <c r="D344" s="494">
        <f t="shared" ca="1" si="36"/>
        <v>513492.5420417178</v>
      </c>
      <c r="E344" s="494">
        <f t="shared" ca="1" si="37"/>
        <v>1243255.0728213282</v>
      </c>
      <c r="F344" s="494">
        <f t="shared" ca="1" si="38"/>
        <v>93555368.073341951</v>
      </c>
      <c r="G344" s="495">
        <v>54126</v>
      </c>
      <c r="H344" s="494">
        <f t="shared" ca="1" si="39"/>
        <v>2567.4627102085888</v>
      </c>
      <c r="I344" s="496">
        <f t="shared" ca="1" si="40"/>
        <v>44902.947830232668</v>
      </c>
      <c r="J344" s="508">
        <f t="shared" ca="1" si="42"/>
        <v>1804218.025403487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1756747.614863046</v>
      </c>
      <c r="D345" s="494">
        <f t="shared" ca="1" si="36"/>
        <v>506758.24373060226</v>
      </c>
      <c r="E345" s="494">
        <f t="shared" ca="1" si="37"/>
        <v>1249989.3711324437</v>
      </c>
      <c r="F345" s="494">
        <f t="shared" ca="1" si="38"/>
        <v>92305378.702209502</v>
      </c>
      <c r="G345" s="495">
        <v>54157</v>
      </c>
      <c r="H345" s="494">
        <f t="shared" ca="1" si="39"/>
        <v>2533.7912186530111</v>
      </c>
      <c r="I345" s="496">
        <f t="shared" ca="1" si="40"/>
        <v>47370.201367802132</v>
      </c>
      <c r="J345" s="508">
        <f t="shared" ca="1" si="42"/>
        <v>1806651.6074495013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1756747.614863046</v>
      </c>
      <c r="D346" s="494">
        <f t="shared" ca="1" si="36"/>
        <v>499987.46797030151</v>
      </c>
      <c r="E346" s="494">
        <f t="shared" ca="1" si="37"/>
        <v>1256760.1468927446</v>
      </c>
      <c r="F346" s="494">
        <f t="shared" ca="1" si="38"/>
        <v>91048618.555316761</v>
      </c>
      <c r="G346" s="495">
        <v>54187</v>
      </c>
      <c r="H346" s="494">
        <f t="shared" ca="1" si="39"/>
        <v>2499.9373398515077</v>
      </c>
      <c r="I346" s="496">
        <f t="shared" ca="1" si="40"/>
        <v>45229.635564082651</v>
      </c>
      <c r="J346" s="508">
        <f t="shared" ca="1" si="42"/>
        <v>1804477.1877669799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1756747.614863046</v>
      </c>
      <c r="D347" s="494">
        <f t="shared" ca="1" si="36"/>
        <v>493180.01717463246</v>
      </c>
      <c r="E347" s="494">
        <f t="shared" ca="1" si="37"/>
        <v>1263567.5976884135</v>
      </c>
      <c r="F347" s="494">
        <f t="shared" ca="1" si="38"/>
        <v>89785050.957628354</v>
      </c>
      <c r="G347" s="495">
        <v>54218</v>
      </c>
      <c r="H347" s="494">
        <f t="shared" ca="1" si="39"/>
        <v>2465.9000858731624</v>
      </c>
      <c r="I347" s="496">
        <f t="shared" ca="1" si="40"/>
        <v>46100.950528508714</v>
      </c>
      <c r="J347" s="508">
        <f t="shared" ca="1" si="42"/>
        <v>1805314.4654774279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1756747.614863046</v>
      </c>
      <c r="D348" s="494">
        <f t="shared" ca="1" si="36"/>
        <v>486335.69268715358</v>
      </c>
      <c r="E348" s="494">
        <f t="shared" ca="1" si="37"/>
        <v>1270411.9221758924</v>
      </c>
      <c r="F348" s="494">
        <f t="shared" ca="1" si="38"/>
        <v>88514639.035452455</v>
      </c>
      <c r="G348" s="495">
        <v>54248</v>
      </c>
      <c r="H348" s="494">
        <f t="shared" ca="1" si="39"/>
        <v>2431.6784634357678</v>
      </c>
      <c r="I348" s="496">
        <f t="shared" ca="1" si="40"/>
        <v>43994.674969237894</v>
      </c>
      <c r="J348" s="508">
        <f t="shared" ca="1" si="42"/>
        <v>1803173.9682957197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1756747.614863046</v>
      </c>
      <c r="D349" s="494">
        <f t="shared" ca="1" si="36"/>
        <v>479454.29477536748</v>
      </c>
      <c r="E349" s="494">
        <f t="shared" ca="1" si="37"/>
        <v>1277293.3200876785</v>
      </c>
      <c r="F349" s="494">
        <f t="shared" ca="1" si="38"/>
        <v>87237345.715364784</v>
      </c>
      <c r="G349" s="495">
        <v>54279</v>
      </c>
      <c r="H349" s="494">
        <f t="shared" ca="1" si="39"/>
        <v>2397.2714738768373</v>
      </c>
      <c r="I349" s="496">
        <f t="shared" ca="1" si="40"/>
        <v>44817.912231617418</v>
      </c>
      <c r="J349" s="508">
        <f t="shared" ca="1" si="42"/>
        <v>1803962.7985685403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1756747.614863046</v>
      </c>
      <c r="D350" s="494">
        <f t="shared" ca="1" si="36"/>
        <v>472535.62262489263</v>
      </c>
      <c r="E350" s="494">
        <f t="shared" ca="1" si="37"/>
        <v>1284211.9922381532</v>
      </c>
      <c r="F350" s="494">
        <f t="shared" ca="1" si="38"/>
        <v>85953133.723126635</v>
      </c>
      <c r="G350" s="495">
        <v>54310</v>
      </c>
      <c r="H350" s="494">
        <f t="shared" ca="1" si="39"/>
        <v>2362.6781131244629</v>
      </c>
      <c r="I350" s="496">
        <f t="shared" ca="1" si="40"/>
        <v>44171.176047213026</v>
      </c>
      <c r="J350" s="508">
        <f t="shared" ca="1" si="42"/>
        <v>1803281.4690233837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1756747.614863046</v>
      </c>
      <c r="D351" s="494">
        <f t="shared" ca="1" si="36"/>
        <v>465579.47433360264</v>
      </c>
      <c r="E351" s="494">
        <f t="shared" ca="1" si="37"/>
        <v>1291168.1405294433</v>
      </c>
      <c r="F351" s="494">
        <f t="shared" ca="1" si="38"/>
        <v>84661965.582597196</v>
      </c>
      <c r="G351" s="495">
        <v>54340</v>
      </c>
      <c r="H351" s="494">
        <f t="shared" ca="1" si="39"/>
        <v>2327.8973716680134</v>
      </c>
      <c r="I351" s="496">
        <f t="shared" ca="1" si="40"/>
        <v>42117.035524332052</v>
      </c>
      <c r="J351" s="508">
        <f t="shared" ca="1" si="42"/>
        <v>1801192.5477590458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1756747.614863046</v>
      </c>
      <c r="D352" s="494">
        <f t="shared" ca="1" si="36"/>
        <v>458585.64690573484</v>
      </c>
      <c r="E352" s="494">
        <f t="shared" ca="1" si="37"/>
        <v>1298161.9679573111</v>
      </c>
      <c r="F352" s="494">
        <f t="shared" ca="1" si="38"/>
        <v>83363803.614639878</v>
      </c>
      <c r="G352" s="495">
        <v>54371</v>
      </c>
      <c r="H352" s="494">
        <f t="shared" ca="1" si="39"/>
        <v>2292.9282345286742</v>
      </c>
      <c r="I352" s="496">
        <f t="shared" ca="1" si="40"/>
        <v>42867.175239988377</v>
      </c>
      <c r="J352" s="508">
        <f t="shared" ca="1" si="42"/>
        <v>1801907.7183375631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1756747.614863046</v>
      </c>
      <c r="D353" s="494">
        <f t="shared" ca="1" si="36"/>
        <v>451553.936245966</v>
      </c>
      <c r="E353" s="494">
        <f t="shared" ca="1" si="37"/>
        <v>1305193.67861708</v>
      </c>
      <c r="F353" s="494">
        <f t="shared" ca="1" si="38"/>
        <v>82058609.936022803</v>
      </c>
      <c r="G353" s="495">
        <v>54401</v>
      </c>
      <c r="H353" s="494">
        <f t="shared" ca="1" si="39"/>
        <v>2257.76968122983</v>
      </c>
      <c r="I353" s="496">
        <f t="shared" ca="1" si="40"/>
        <v>40848.263771173537</v>
      </c>
      <c r="J353" s="508">
        <f t="shared" ca="1" si="42"/>
        <v>1799853.6483154492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1756747.614863046</v>
      </c>
      <c r="D354" s="494">
        <f t="shared" ca="1" si="36"/>
        <v>444484.13715345686</v>
      </c>
      <c r="E354" s="494">
        <f t="shared" ca="1" si="37"/>
        <v>1312263.4777095891</v>
      </c>
      <c r="F354" s="494">
        <f t="shared" ca="1" si="38"/>
        <v>80746346.458313212</v>
      </c>
      <c r="G354" s="495">
        <v>54432</v>
      </c>
      <c r="H354" s="494">
        <f t="shared" ca="1" si="39"/>
        <v>2222.4206857672843</v>
      </c>
      <c r="I354" s="496">
        <f t="shared" ca="1" si="40"/>
        <v>41549.00949760621</v>
      </c>
      <c r="J354" s="508">
        <f t="shared" ca="1" si="42"/>
        <v>1800519.0450464194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1756747.614863046</v>
      </c>
      <c r="D355" s="494">
        <f t="shared" ca="1" si="36"/>
        <v>437376.04331586324</v>
      </c>
      <c r="E355" s="494">
        <f t="shared" ca="1" si="37"/>
        <v>1319371.5715471827</v>
      </c>
      <c r="F355" s="494">
        <f t="shared" ca="1" si="38"/>
        <v>79426974.886766031</v>
      </c>
      <c r="G355" s="495">
        <v>54463</v>
      </c>
      <c r="H355" s="494">
        <f t="shared" ca="1" si="39"/>
        <v>2186.8802165793163</v>
      </c>
      <c r="I355" s="496">
        <f t="shared" ca="1" si="40"/>
        <v>40884.566756725922</v>
      </c>
      <c r="J355" s="508">
        <f t="shared" ca="1" si="42"/>
        <v>1799819.0618363514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1756747.614863046</v>
      </c>
      <c r="D356" s="494">
        <f t="shared" ca="1" si="36"/>
        <v>430229.44730331603</v>
      </c>
      <c r="E356" s="494">
        <f t="shared" ca="1" si="37"/>
        <v>1326518.1675597299</v>
      </c>
      <c r="F356" s="494">
        <f t="shared" ca="1" si="38"/>
        <v>78100456.719206303</v>
      </c>
      <c r="G356" s="495">
        <v>54491</v>
      </c>
      <c r="H356" s="494">
        <f t="shared" ca="1" si="39"/>
        <v>2151.1472365165801</v>
      </c>
      <c r="I356" s="496">
        <f t="shared" ca="1" si="40"/>
        <v>36324.60318154766</v>
      </c>
      <c r="J356" s="508">
        <f t="shared" ca="1" si="42"/>
        <v>1795223.3652811102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1756747.614863046</v>
      </c>
      <c r="D357" s="494">
        <f t="shared" ca="1" si="36"/>
        <v>423044.14056236751</v>
      </c>
      <c r="E357" s="494">
        <f t="shared" ca="1" si="37"/>
        <v>1333703.4743006784</v>
      </c>
      <c r="F357" s="494">
        <f t="shared" ca="1" si="38"/>
        <v>76766753.244905621</v>
      </c>
      <c r="G357" s="495">
        <v>54522</v>
      </c>
      <c r="H357" s="494">
        <f t="shared" ca="1" si="39"/>
        <v>2115.2207028118373</v>
      </c>
      <c r="I357" s="496">
        <f t="shared" ca="1" si="40"/>
        <v>39544.864585491458</v>
      </c>
      <c r="J357" s="508">
        <f t="shared" ca="1" si="42"/>
        <v>1798407.7001513492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1756747.614863046</v>
      </c>
      <c r="D358" s="494">
        <f t="shared" ca="1" si="36"/>
        <v>415819.91340990545</v>
      </c>
      <c r="E358" s="494">
        <f t="shared" ca="1" si="37"/>
        <v>1340927.7014531405</v>
      </c>
      <c r="F358" s="494">
        <f t="shared" ca="1" si="38"/>
        <v>75425825.543452486</v>
      </c>
      <c r="G358" s="495">
        <v>54552</v>
      </c>
      <c r="H358" s="494">
        <f t="shared" ca="1" si="39"/>
        <v>2079.0995670495272</v>
      </c>
      <c r="I358" s="496">
        <f t="shared" ca="1" si="40"/>
        <v>37615.709090003751</v>
      </c>
      <c r="J358" s="508">
        <f t="shared" ca="1" si="42"/>
        <v>1796442.4235200991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1756747.614863046</v>
      </c>
      <c r="D359" s="494">
        <f t="shared" ca="1" si="36"/>
        <v>408556.55502703431</v>
      </c>
      <c r="E359" s="494">
        <f t="shared" ca="1" si="37"/>
        <v>1348191.0598360116</v>
      </c>
      <c r="F359" s="494">
        <f t="shared" ca="1" si="38"/>
        <v>74077634.483616471</v>
      </c>
      <c r="G359" s="495">
        <v>54583</v>
      </c>
      <c r="H359" s="494">
        <f t="shared" ca="1" si="39"/>
        <v>2042.7827751351715</v>
      </c>
      <c r="I359" s="496">
        <f t="shared" ca="1" si="40"/>
        <v>38190.609666834775</v>
      </c>
      <c r="J359" s="508">
        <f t="shared" ca="1" si="42"/>
        <v>1796981.007305016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1756747.614863046</v>
      </c>
      <c r="D360" s="494">
        <f t="shared" ca="1" si="36"/>
        <v>401253.85345292254</v>
      </c>
      <c r="E360" s="494">
        <f t="shared" ca="1" si="37"/>
        <v>1355493.7614101234</v>
      </c>
      <c r="F360" s="494">
        <f t="shared" ca="1" si="38"/>
        <v>72722140.722206354</v>
      </c>
      <c r="G360" s="495">
        <v>54613</v>
      </c>
      <c r="H360" s="494">
        <f t="shared" ca="1" si="39"/>
        <v>2006.2692672646126</v>
      </c>
      <c r="I360" s="496">
        <f t="shared" ca="1" si="40"/>
        <v>36298.040896972067</v>
      </c>
      <c r="J360" s="508">
        <f t="shared" ca="1" si="42"/>
        <v>1795051.9250272827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1756747.614863046</v>
      </c>
      <c r="D361" s="494">
        <f t="shared" ca="1" si="36"/>
        <v>393911.59557861777</v>
      </c>
      <c r="E361" s="494">
        <f t="shared" ca="1" si="37"/>
        <v>1362836.0192844281</v>
      </c>
      <c r="F361" s="494">
        <f t="shared" ca="1" si="38"/>
        <v>71359304.702921927</v>
      </c>
      <c r="G361" s="495">
        <v>54644</v>
      </c>
      <c r="H361" s="494">
        <f t="shared" ca="1" si="39"/>
        <v>1969.5579778930887</v>
      </c>
      <c r="I361" s="496">
        <f t="shared" ca="1" si="40"/>
        <v>36821.643919010487</v>
      </c>
      <c r="J361" s="508">
        <f t="shared" ca="1" si="42"/>
        <v>1795538.8167599496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1756747.614863046</v>
      </c>
      <c r="D362" s="494">
        <f t="shared" ca="1" si="36"/>
        <v>386529.56714082713</v>
      </c>
      <c r="E362" s="494">
        <f t="shared" ca="1" si="37"/>
        <v>1370218.0477222188</v>
      </c>
      <c r="F362" s="494">
        <f t="shared" ca="1" si="38"/>
        <v>69989086.655199707</v>
      </c>
      <c r="G362" s="495">
        <v>54675</v>
      </c>
      <c r="H362" s="494">
        <f t="shared" ca="1" si="39"/>
        <v>1932.6478357041356</v>
      </c>
      <c r="I362" s="496">
        <f t="shared" ca="1" si="40"/>
        <v>36131.594614579466</v>
      </c>
      <c r="J362" s="508">
        <f t="shared" ca="1" si="42"/>
        <v>1794811.8573133296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1756747.614863046</v>
      </c>
      <c r="D363" s="494">
        <f t="shared" ca="1" si="36"/>
        <v>379107.55271566508</v>
      </c>
      <c r="E363" s="494">
        <f t="shared" ca="1" si="37"/>
        <v>1377640.0621473808</v>
      </c>
      <c r="F363" s="494">
        <f t="shared" ca="1" si="38"/>
        <v>68611446.593052328</v>
      </c>
      <c r="G363" s="495">
        <v>54705</v>
      </c>
      <c r="H363" s="494">
        <f t="shared" ca="1" si="39"/>
        <v>1895.5377635783254</v>
      </c>
      <c r="I363" s="496">
        <f t="shared" ca="1" si="40"/>
        <v>34294.652461047852</v>
      </c>
      <c r="J363" s="508">
        <f t="shared" ca="1" si="42"/>
        <v>1792937.8050876721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1756747.614863046</v>
      </c>
      <c r="D364" s="494">
        <f t="shared" ca="1" si="36"/>
        <v>371645.3357123668</v>
      </c>
      <c r="E364" s="494">
        <f t="shared" ca="1" si="37"/>
        <v>1385102.2791506792</v>
      </c>
      <c r="F364" s="494">
        <f t="shared" ca="1" si="38"/>
        <v>67226344.313901648</v>
      </c>
      <c r="G364" s="495">
        <v>54736</v>
      </c>
      <c r="H364" s="494">
        <f t="shared" ca="1" si="39"/>
        <v>1858.226678561834</v>
      </c>
      <c r="I364" s="496">
        <f t="shared" ca="1" si="40"/>
        <v>34740.262458282159</v>
      </c>
      <c r="J364" s="508">
        <f t="shared" ca="1" si="42"/>
        <v>1793346.1039998899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1756747.614863046</v>
      </c>
      <c r="D365" s="494">
        <f t="shared" ca="1" si="36"/>
        <v>364142.69836696726</v>
      </c>
      <c r="E365" s="494">
        <f t="shared" ca="1" si="37"/>
        <v>1392604.9164960787</v>
      </c>
      <c r="F365" s="494">
        <f t="shared" ca="1" si="38"/>
        <v>65833739.397405572</v>
      </c>
      <c r="G365" s="495">
        <v>54766</v>
      </c>
      <c r="H365" s="494">
        <f t="shared" ca="1" si="39"/>
        <v>1820.7134918348363</v>
      </c>
      <c r="I365" s="496">
        <f t="shared" ca="1" si="40"/>
        <v>32940.908713811805</v>
      </c>
      <c r="J365" s="508">
        <f t="shared" ca="1" si="42"/>
        <v>1791509.2370686927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1756747.614863046</v>
      </c>
      <c r="D366" s="494">
        <f t="shared" ca="1" si="36"/>
        <v>356599.42173594685</v>
      </c>
      <c r="E366" s="494">
        <f t="shared" ca="1" si="37"/>
        <v>1400148.1931270992</v>
      </c>
      <c r="F366" s="494">
        <f t="shared" ca="1" si="38"/>
        <v>64433591.204278477</v>
      </c>
      <c r="G366" s="495">
        <v>54797</v>
      </c>
      <c r="H366" s="494">
        <f t="shared" ca="1" si="39"/>
        <v>1782.9971086797343</v>
      </c>
      <c r="I366" s="496">
        <f t="shared" ca="1" si="40"/>
        <v>33333.81671488635</v>
      </c>
      <c r="J366" s="508">
        <f t="shared" ca="1" si="42"/>
        <v>1791864.4286866121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1756747.614863046</v>
      </c>
      <c r="D367" s="494">
        <f t="shared" ca="1" si="36"/>
        <v>349015.28568984178</v>
      </c>
      <c r="E367" s="494">
        <f t="shared" ca="1" si="37"/>
        <v>1407732.3291732043</v>
      </c>
      <c r="F367" s="494">
        <f t="shared" ca="1" si="38"/>
        <v>63025858.875105269</v>
      </c>
      <c r="G367" s="495">
        <v>54828</v>
      </c>
      <c r="H367" s="494">
        <f t="shared" ca="1" si="39"/>
        <v>1745.0764284492088</v>
      </c>
      <c r="I367" s="496">
        <f t="shared" ca="1" si="40"/>
        <v>32624.875013099667</v>
      </c>
      <c r="J367" s="508">
        <f t="shared" ca="1" si="42"/>
        <v>1791117.566304595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1756747.614863046</v>
      </c>
      <c r="D368" s="494">
        <f t="shared" ref="D368:D407" ca="1" si="44">+F367*(($H$6/100)/$H$9)</f>
        <v>341390.0689068202</v>
      </c>
      <c r="E368" s="494">
        <f t="shared" ref="E368:E407" ca="1" si="45">+C368-D368</f>
        <v>1415357.5459562258</v>
      </c>
      <c r="F368" s="494">
        <f t="shared" ref="F368:F407" ca="1" si="46">IF(F367&lt;1,0,+F367-E368)</f>
        <v>61610501.329149045</v>
      </c>
      <c r="G368" s="495">
        <v>54856</v>
      </c>
      <c r="H368" s="494">
        <f t="shared" ref="H368:H407" ca="1" si="47">+D368*$H$7/100</f>
        <v>1706.9503445341011</v>
      </c>
      <c r="I368" s="496">
        <f t="shared" ref="I368:I407" ca="1" si="48">+F367*$R$41*O368</f>
        <v>28823.826125548141</v>
      </c>
      <c r="J368" s="508">
        <f t="shared" ca="1" si="42"/>
        <v>1787278.3913331283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1756747.614863046</v>
      </c>
      <c r="D369" s="494">
        <f t="shared" ca="1" si="44"/>
        <v>333723.54886622401</v>
      </c>
      <c r="E369" s="494">
        <f t="shared" ca="1" si="45"/>
        <v>1423024.065996822</v>
      </c>
      <c r="F369" s="494">
        <f t="shared" ca="1" si="46"/>
        <v>60187477.263152227</v>
      </c>
      <c r="G369" s="495">
        <v>54887</v>
      </c>
      <c r="H369" s="494">
        <f t="shared" ca="1" si="47"/>
        <v>1668.6177443311201</v>
      </c>
      <c r="I369" s="496">
        <f t="shared" ca="1" si="48"/>
        <v>31195.450506325797</v>
      </c>
      <c r="J369" s="508">
        <f t="shared" ref="J369:J407" ca="1" si="50">+C369+H369+I369</f>
        <v>1789611.6831137028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1756747.614863046</v>
      </c>
      <c r="D370" s="494">
        <f t="shared" ca="1" si="44"/>
        <v>326015.50184207456</v>
      </c>
      <c r="E370" s="494">
        <f t="shared" ca="1" si="45"/>
        <v>1430732.1130209714</v>
      </c>
      <c r="F370" s="494">
        <f t="shared" ca="1" si="46"/>
        <v>58756745.150131255</v>
      </c>
      <c r="G370" s="495">
        <v>54917</v>
      </c>
      <c r="H370" s="494">
        <f t="shared" ca="1" si="47"/>
        <v>1630.0775092103729</v>
      </c>
      <c r="I370" s="496">
        <f t="shared" ca="1" si="48"/>
        <v>29491.863858944591</v>
      </c>
      <c r="J370" s="508">
        <f t="shared" ca="1" si="50"/>
        <v>1787869.5562312009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1756747.614863046</v>
      </c>
      <c r="D371" s="494">
        <f t="shared" ca="1" si="44"/>
        <v>318265.7028965443</v>
      </c>
      <c r="E371" s="494">
        <f t="shared" ca="1" si="45"/>
        <v>1438481.9119665017</v>
      </c>
      <c r="F371" s="494">
        <f t="shared" ca="1" si="46"/>
        <v>57318263.238164753</v>
      </c>
      <c r="G371" s="495">
        <v>54948</v>
      </c>
      <c r="H371" s="494">
        <f t="shared" ca="1" si="47"/>
        <v>1591.3285144827214</v>
      </c>
      <c r="I371" s="496">
        <f t="shared" ca="1" si="48"/>
        <v>29750.498627683122</v>
      </c>
      <c r="J371" s="508">
        <f t="shared" ca="1" si="50"/>
        <v>1788089.442005212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1756747.614863046</v>
      </c>
      <c r="D372" s="494">
        <f t="shared" ca="1" si="44"/>
        <v>310473.92587339244</v>
      </c>
      <c r="E372" s="494">
        <f t="shared" ca="1" si="45"/>
        <v>1446273.6889896535</v>
      </c>
      <c r="F372" s="494">
        <f t="shared" ca="1" si="46"/>
        <v>55871989.549175099</v>
      </c>
      <c r="G372" s="495">
        <v>54978</v>
      </c>
      <c r="H372" s="494">
        <f t="shared" ca="1" si="47"/>
        <v>1552.3696293669623</v>
      </c>
      <c r="I372" s="496">
        <f t="shared" ca="1" si="48"/>
        <v>28085.948986700725</v>
      </c>
      <c r="J372" s="508">
        <f t="shared" ca="1" si="50"/>
        <v>1786385.9334791137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1756747.614863046</v>
      </c>
      <c r="D373" s="494">
        <f t="shared" ca="1" si="44"/>
        <v>302639.94339136512</v>
      </c>
      <c r="E373" s="494">
        <f t="shared" ca="1" si="45"/>
        <v>1454107.671471681</v>
      </c>
      <c r="F373" s="494">
        <f t="shared" ca="1" si="46"/>
        <v>54417881.877703421</v>
      </c>
      <c r="G373" s="495">
        <v>55009</v>
      </c>
      <c r="H373" s="494">
        <f t="shared" ca="1" si="47"/>
        <v>1513.1997169568256</v>
      </c>
      <c r="I373" s="496">
        <f t="shared" ca="1" si="48"/>
        <v>28289.850708398986</v>
      </c>
      <c r="J373" s="508">
        <f t="shared" ca="1" si="50"/>
        <v>1786550.6652884018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1756747.614863046</v>
      </c>
      <c r="D374" s="494">
        <f t="shared" ca="1" si="44"/>
        <v>294763.52683756023</v>
      </c>
      <c r="E374" s="494">
        <f t="shared" ca="1" si="45"/>
        <v>1461984.0880254856</v>
      </c>
      <c r="F374" s="494">
        <f t="shared" ca="1" si="46"/>
        <v>52955897.789677933</v>
      </c>
      <c r="G374" s="495">
        <v>55040</v>
      </c>
      <c r="H374" s="494">
        <f t="shared" ca="1" si="47"/>
        <v>1473.8176341878011</v>
      </c>
      <c r="I374" s="496">
        <f t="shared" ca="1" si="48"/>
        <v>27553.587524077164</v>
      </c>
      <c r="J374" s="508">
        <f t="shared" ca="1" si="50"/>
        <v>1785775.020021311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1756747.614863046</v>
      </c>
      <c r="D375" s="494">
        <f t="shared" ca="1" si="44"/>
        <v>286844.44636075548</v>
      </c>
      <c r="E375" s="494">
        <f t="shared" ca="1" si="45"/>
        <v>1469903.1685022905</v>
      </c>
      <c r="F375" s="494">
        <f t="shared" ca="1" si="46"/>
        <v>51485994.621175639</v>
      </c>
      <c r="G375" s="495">
        <v>55070</v>
      </c>
      <c r="H375" s="494">
        <f t="shared" ca="1" si="47"/>
        <v>1434.2222318037775</v>
      </c>
      <c r="I375" s="496">
        <f t="shared" ca="1" si="48"/>
        <v>25948.389916942186</v>
      </c>
      <c r="J375" s="508">
        <f t="shared" ca="1" si="50"/>
        <v>1784130.2270117919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1756747.614863046</v>
      </c>
      <c r="D376" s="494">
        <f t="shared" ca="1" si="44"/>
        <v>278882.47086470138</v>
      </c>
      <c r="E376" s="494">
        <f t="shared" ca="1" si="45"/>
        <v>1477865.1439983447</v>
      </c>
      <c r="F376" s="494">
        <f t="shared" ca="1" si="46"/>
        <v>50008129.477177292</v>
      </c>
      <c r="G376" s="495">
        <v>55101</v>
      </c>
      <c r="H376" s="494">
        <f t="shared" ca="1" si="47"/>
        <v>1394.4123543235069</v>
      </c>
      <c r="I376" s="496">
        <f t="shared" ca="1" si="48"/>
        <v>26069.075276521929</v>
      </c>
      <c r="J376" s="508">
        <f t="shared" ca="1" si="50"/>
        <v>1784211.1024938915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1756747.614863046</v>
      </c>
      <c r="D377" s="494">
        <f t="shared" ca="1" si="44"/>
        <v>270877.36800137704</v>
      </c>
      <c r="E377" s="494">
        <f t="shared" ca="1" si="45"/>
        <v>1485870.246861669</v>
      </c>
      <c r="F377" s="494">
        <f t="shared" ca="1" si="46"/>
        <v>48522259.230315626</v>
      </c>
      <c r="G377" s="495">
        <v>55131</v>
      </c>
      <c r="H377" s="494">
        <f t="shared" ca="1" si="47"/>
        <v>1354.3868400068852</v>
      </c>
      <c r="I377" s="496">
        <f t="shared" ca="1" si="48"/>
        <v>24503.983443816869</v>
      </c>
      <c r="J377" s="508">
        <f t="shared" ca="1" si="50"/>
        <v>1782605.9851468697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1756747.614863046</v>
      </c>
      <c r="D378" s="494">
        <f t="shared" ca="1" si="44"/>
        <v>262828.90416420967</v>
      </c>
      <c r="E378" s="494">
        <f t="shared" ca="1" si="45"/>
        <v>1493918.7106988363</v>
      </c>
      <c r="F378" s="494">
        <f t="shared" ca="1" si="46"/>
        <v>47028340.51961679</v>
      </c>
      <c r="G378" s="495">
        <v>55162</v>
      </c>
      <c r="H378" s="494">
        <f t="shared" ca="1" si="47"/>
        <v>1314.1445208210484</v>
      </c>
      <c r="I378" s="496">
        <f t="shared" ca="1" si="48"/>
        <v>24568.437256949808</v>
      </c>
      <c r="J378" s="508">
        <f t="shared" ca="1" si="50"/>
        <v>1782630.1966408168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1756747.614863046</v>
      </c>
      <c r="D379" s="494">
        <f t="shared" ca="1" si="44"/>
        <v>254736.84448125763</v>
      </c>
      <c r="E379" s="494">
        <f t="shared" ca="1" si="45"/>
        <v>1502010.7703817883</v>
      </c>
      <c r="F379" s="494">
        <f t="shared" ca="1" si="46"/>
        <v>45526329.749235004</v>
      </c>
      <c r="G379" s="495">
        <v>55193</v>
      </c>
      <c r="H379" s="494">
        <f t="shared" ca="1" si="47"/>
        <v>1273.6842224062882</v>
      </c>
      <c r="I379" s="496">
        <f t="shared" ca="1" si="48"/>
        <v>23812.016416432634</v>
      </c>
      <c r="J379" s="508">
        <f t="shared" ca="1" si="50"/>
        <v>1781833.3155018848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1756747.614863046</v>
      </c>
      <c r="D380" s="494">
        <f t="shared" ca="1" si="44"/>
        <v>246600.95280835629</v>
      </c>
      <c r="E380" s="494">
        <f t="shared" ca="1" si="45"/>
        <v>1510146.6620546896</v>
      </c>
      <c r="F380" s="494">
        <f t="shared" ca="1" si="46"/>
        <v>44016183.087180316</v>
      </c>
      <c r="G380" s="495">
        <v>55221</v>
      </c>
      <c r="H380" s="494">
        <f t="shared" ca="1" si="47"/>
        <v>1233.0047640417815</v>
      </c>
      <c r="I380" s="496">
        <f t="shared" ca="1" si="48"/>
        <v>20820.708138650141</v>
      </c>
      <c r="J380" s="508">
        <f t="shared" ca="1" si="50"/>
        <v>1778801.3277657379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1756747.614863046</v>
      </c>
      <c r="D381" s="494">
        <f t="shared" ca="1" si="44"/>
        <v>238420.99172222672</v>
      </c>
      <c r="E381" s="494">
        <f t="shared" ca="1" si="45"/>
        <v>1518326.6231408194</v>
      </c>
      <c r="F381" s="494">
        <f t="shared" ca="1" si="46"/>
        <v>42497856.464039497</v>
      </c>
      <c r="G381" s="495">
        <v>55252</v>
      </c>
      <c r="H381" s="494">
        <f t="shared" ca="1" si="47"/>
        <v>1192.1049586111337</v>
      </c>
      <c r="I381" s="496">
        <f t="shared" ca="1" si="48"/>
        <v>22286.860703142298</v>
      </c>
      <c r="J381" s="508">
        <f t="shared" ca="1" si="50"/>
        <v>1780226.5805247994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1756747.614863046</v>
      </c>
      <c r="D382" s="494">
        <f t="shared" ca="1" si="44"/>
        <v>230196.72251354728</v>
      </c>
      <c r="E382" s="494">
        <f t="shared" ca="1" si="45"/>
        <v>1526550.8923494988</v>
      </c>
      <c r="F382" s="494">
        <f t="shared" ca="1" si="46"/>
        <v>40971305.571690001</v>
      </c>
      <c r="G382" s="495">
        <v>55282</v>
      </c>
      <c r="H382" s="494">
        <f t="shared" ca="1" si="47"/>
        <v>1150.9836125677364</v>
      </c>
      <c r="I382" s="496">
        <f t="shared" ca="1" si="48"/>
        <v>20823.949667379355</v>
      </c>
      <c r="J382" s="508">
        <f t="shared" ca="1" si="50"/>
        <v>1778722.5481429929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1756747.614863046</v>
      </c>
      <c r="D383" s="494">
        <f t="shared" ca="1" si="44"/>
        <v>221927.90517998752</v>
      </c>
      <c r="E383" s="494">
        <f t="shared" ca="1" si="45"/>
        <v>1534819.7096830586</v>
      </c>
      <c r="F383" s="494">
        <f t="shared" ca="1" si="46"/>
        <v>39436485.86200694</v>
      </c>
      <c r="G383" s="495">
        <v>55313</v>
      </c>
      <c r="H383" s="494">
        <f t="shared" ca="1" si="47"/>
        <v>1109.6395258999376</v>
      </c>
      <c r="I383" s="496">
        <f t="shared" ca="1" si="48"/>
        <v>20745.137721132371</v>
      </c>
      <c r="J383" s="508">
        <f t="shared" ca="1" si="50"/>
        <v>1778602.3921100781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1756747.614863046</v>
      </c>
      <c r="D384" s="494">
        <f t="shared" ca="1" si="44"/>
        <v>213614.29841920428</v>
      </c>
      <c r="E384" s="494">
        <f t="shared" ca="1" si="45"/>
        <v>1543133.3164438417</v>
      </c>
      <c r="F384" s="494">
        <f t="shared" ca="1" si="46"/>
        <v>37893352.545563102</v>
      </c>
      <c r="G384" s="495">
        <v>55343</v>
      </c>
      <c r="H384" s="494">
        <f t="shared" ca="1" si="47"/>
        <v>1068.0714920960213</v>
      </c>
      <c r="I384" s="496">
        <f t="shared" ca="1" si="48"/>
        <v>19323.878072383399</v>
      </c>
      <c r="J384" s="508">
        <f t="shared" ca="1" si="50"/>
        <v>1777139.5644275253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1756747.614863046</v>
      </c>
      <c r="D385" s="494">
        <f t="shared" ca="1" si="44"/>
        <v>205255.65962180015</v>
      </c>
      <c r="E385" s="494">
        <f t="shared" ca="1" si="45"/>
        <v>1551491.9552412459</v>
      </c>
      <c r="F385" s="494">
        <f t="shared" ca="1" si="46"/>
        <v>36341860.590321854</v>
      </c>
      <c r="G385" s="495">
        <v>55374</v>
      </c>
      <c r="H385" s="494">
        <f t="shared" ca="1" si="47"/>
        <v>1026.2782981090008</v>
      </c>
      <c r="I385" s="496">
        <f t="shared" ca="1" si="48"/>
        <v>19186.667505570116</v>
      </c>
      <c r="J385" s="508">
        <f t="shared" ca="1" si="50"/>
        <v>1776960.5606667253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1756747.614863046</v>
      </c>
      <c r="D386" s="494">
        <f t="shared" ca="1" si="44"/>
        <v>196851.74486424337</v>
      </c>
      <c r="E386" s="494">
        <f t="shared" ca="1" si="45"/>
        <v>1559895.8699988027</v>
      </c>
      <c r="F386" s="494">
        <f t="shared" ca="1" si="46"/>
        <v>34781964.720323049</v>
      </c>
      <c r="G386" s="495">
        <v>55405</v>
      </c>
      <c r="H386" s="494">
        <f t="shared" ca="1" si="47"/>
        <v>984.25872432121685</v>
      </c>
      <c r="I386" s="496">
        <f t="shared" ca="1" si="48"/>
        <v>18401.095412232964</v>
      </c>
      <c r="J386" s="508">
        <f t="shared" ca="1" si="50"/>
        <v>1776132.9689996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1756747.614863046</v>
      </c>
      <c r="D387" s="494">
        <f t="shared" ca="1" si="44"/>
        <v>188402.30890174984</v>
      </c>
      <c r="E387" s="494">
        <f t="shared" ca="1" si="45"/>
        <v>1568345.3059612962</v>
      </c>
      <c r="F387" s="494">
        <f t="shared" ca="1" si="46"/>
        <v>33213619.414361753</v>
      </c>
      <c r="G387" s="495">
        <v>55435</v>
      </c>
      <c r="H387" s="494">
        <f t="shared" ca="1" si="47"/>
        <v>942.01154450874924</v>
      </c>
      <c r="I387" s="496">
        <f t="shared" ca="1" si="48"/>
        <v>17043.162712958292</v>
      </c>
      <c r="J387" s="508">
        <f t="shared" ca="1" si="50"/>
        <v>1774732.789120513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1756747.614863046</v>
      </c>
      <c r="D388" s="494">
        <f t="shared" ca="1" si="44"/>
        <v>179907.10516112618</v>
      </c>
      <c r="E388" s="494">
        <f t="shared" ca="1" si="45"/>
        <v>1576840.5097019197</v>
      </c>
      <c r="F388" s="494">
        <f t="shared" ca="1" si="46"/>
        <v>31636778.904659834</v>
      </c>
      <c r="G388" s="495">
        <v>55466</v>
      </c>
      <c r="H388" s="494">
        <f t="shared" ca="1" si="47"/>
        <v>899.53552580563087</v>
      </c>
      <c r="I388" s="496">
        <f t="shared" ca="1" si="48"/>
        <v>16817.1626301385</v>
      </c>
      <c r="J388" s="508">
        <f t="shared" ca="1" si="50"/>
        <v>1774464.31301899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1756747.614863046</v>
      </c>
      <c r="D389" s="494">
        <f t="shared" ca="1" si="44"/>
        <v>171365.8857335741</v>
      </c>
      <c r="E389" s="494">
        <f t="shared" ca="1" si="45"/>
        <v>1585381.7291294718</v>
      </c>
      <c r="F389" s="494">
        <f t="shared" ca="1" si="46"/>
        <v>30051397.175530363</v>
      </c>
      <c r="G389" s="495">
        <v>55496</v>
      </c>
      <c r="H389" s="494">
        <f t="shared" ca="1" si="47"/>
        <v>856.8294286678705</v>
      </c>
      <c r="I389" s="496">
        <f t="shared" ca="1" si="48"/>
        <v>15502.021663283318</v>
      </c>
      <c r="J389" s="508">
        <f t="shared" ca="1" si="50"/>
        <v>1773106.4659549971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1756747.614863046</v>
      </c>
      <c r="D390" s="494">
        <f t="shared" ca="1" si="44"/>
        <v>162778.40136745613</v>
      </c>
      <c r="E390" s="494">
        <f t="shared" ca="1" si="45"/>
        <v>1593969.2134955898</v>
      </c>
      <c r="F390" s="494">
        <f t="shared" ca="1" si="46"/>
        <v>28457427.962034773</v>
      </c>
      <c r="G390" s="495">
        <v>55527</v>
      </c>
      <c r="H390" s="494">
        <f t="shared" ca="1" si="47"/>
        <v>813.89200683728063</v>
      </c>
      <c r="I390" s="496">
        <f t="shared" ca="1" si="48"/>
        <v>15216.024103210204</v>
      </c>
      <c r="J390" s="508">
        <f t="shared" ca="1" si="50"/>
        <v>1772777.5309730936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1756747.614863046</v>
      </c>
      <c r="D391" s="494">
        <f t="shared" ca="1" si="44"/>
        <v>154144.40146102168</v>
      </c>
      <c r="E391" s="494">
        <f t="shared" ca="1" si="45"/>
        <v>1602603.2134020242</v>
      </c>
      <c r="F391" s="494">
        <f t="shared" ca="1" si="46"/>
        <v>26854824.748632748</v>
      </c>
      <c r="G391" s="495">
        <v>55558</v>
      </c>
      <c r="H391" s="494">
        <f t="shared" ca="1" si="47"/>
        <v>770.72200730510838</v>
      </c>
      <c r="I391" s="496">
        <f t="shared" ca="1" si="48"/>
        <v>14408.944358110271</v>
      </c>
      <c r="J391" s="508">
        <f t="shared" ca="1" si="50"/>
        <v>1771927.2812284613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1756747.614863046</v>
      </c>
      <c r="D392" s="494">
        <f t="shared" ca="1" si="44"/>
        <v>145463.63405509407</v>
      </c>
      <c r="E392" s="494">
        <f t="shared" ca="1" si="45"/>
        <v>1611283.9808079519</v>
      </c>
      <c r="F392" s="494">
        <f t="shared" ca="1" si="46"/>
        <v>25243540.767824795</v>
      </c>
      <c r="G392" s="495">
        <v>55587</v>
      </c>
      <c r="H392" s="494">
        <f t="shared" ca="1" si="47"/>
        <v>727.31817027547038</v>
      </c>
      <c r="I392" s="496">
        <f t="shared" ca="1" si="48"/>
        <v>12720.235322602377</v>
      </c>
      <c r="J392" s="508">
        <f t="shared" ca="1" si="50"/>
        <v>1770195.1683559238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1756747.614863046</v>
      </c>
      <c r="D393" s="494">
        <f t="shared" ca="1" si="44"/>
        <v>136735.84582571764</v>
      </c>
      <c r="E393" s="494">
        <f t="shared" ca="1" si="45"/>
        <v>1620011.7690373284</v>
      </c>
      <c r="F393" s="494">
        <f t="shared" ca="1" si="46"/>
        <v>23623528.998787466</v>
      </c>
      <c r="G393" s="495">
        <v>55618</v>
      </c>
      <c r="H393" s="494">
        <f t="shared" ca="1" si="47"/>
        <v>683.67922912858819</v>
      </c>
      <c r="I393" s="496">
        <f t="shared" ca="1" si="48"/>
        <v>12781.646142108621</v>
      </c>
      <c r="J393" s="508">
        <f t="shared" ca="1" si="50"/>
        <v>1770212.9402342832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1756747.614863046</v>
      </c>
      <c r="D394" s="494">
        <f t="shared" ca="1" si="44"/>
        <v>127960.78207676545</v>
      </c>
      <c r="E394" s="494">
        <f t="shared" ca="1" si="45"/>
        <v>1628786.8327862804</v>
      </c>
      <c r="F394" s="494">
        <f t="shared" ca="1" si="46"/>
        <v>21994742.166001186</v>
      </c>
      <c r="G394" s="495">
        <v>55648</v>
      </c>
      <c r="H394" s="494">
        <f t="shared" ca="1" si="47"/>
        <v>639.8039103838272</v>
      </c>
      <c r="I394" s="496">
        <f t="shared" ca="1" si="48"/>
        <v>11575.529209405857</v>
      </c>
      <c r="J394" s="508">
        <f t="shared" ca="1" si="50"/>
        <v>1768962.9479828356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1756747.614863046</v>
      </c>
      <c r="D395" s="494">
        <f t="shared" ca="1" si="44"/>
        <v>119138.18673250642</v>
      </c>
      <c r="E395" s="494">
        <f t="shared" ca="1" si="45"/>
        <v>1637609.4281305396</v>
      </c>
      <c r="F395" s="494">
        <f t="shared" ca="1" si="46"/>
        <v>20357132.737870645</v>
      </c>
      <c r="G395" s="495">
        <v>55679</v>
      </c>
      <c r="H395" s="494">
        <f t="shared" ca="1" si="47"/>
        <v>595.69093366253207</v>
      </c>
      <c r="I395" s="496">
        <f t="shared" ca="1" si="48"/>
        <v>11136.671116718599</v>
      </c>
      <c r="J395" s="508">
        <f t="shared" ca="1" si="50"/>
        <v>1768479.976913427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1756747.614863046</v>
      </c>
      <c r="D396" s="494">
        <f t="shared" ca="1" si="44"/>
        <v>110267.80233013266</v>
      </c>
      <c r="E396" s="494">
        <f t="shared" ca="1" si="45"/>
        <v>1646479.8125329134</v>
      </c>
      <c r="F396" s="494">
        <f t="shared" ca="1" si="46"/>
        <v>18710652.925337732</v>
      </c>
      <c r="G396" s="495">
        <v>55709</v>
      </c>
      <c r="H396" s="494">
        <f t="shared" ca="1" si="47"/>
        <v>551.33901165066334</v>
      </c>
      <c r="I396" s="496">
        <f t="shared" ca="1" si="48"/>
        <v>9974.9950415566145</v>
      </c>
      <c r="J396" s="508">
        <f t="shared" ca="1" si="50"/>
        <v>1767273.9489162534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1756747.614863046</v>
      </c>
      <c r="D397" s="494">
        <f t="shared" ca="1" si="44"/>
        <v>101349.37001224606</v>
      </c>
      <c r="E397" s="494">
        <f t="shared" ca="1" si="45"/>
        <v>1655398.2448507999</v>
      </c>
      <c r="F397" s="494">
        <f t="shared" ca="1" si="46"/>
        <v>17055254.680486932</v>
      </c>
      <c r="G397" s="495">
        <v>55740</v>
      </c>
      <c r="H397" s="494">
        <f t="shared" ca="1" si="47"/>
        <v>506.7468500612303</v>
      </c>
      <c r="I397" s="496">
        <f t="shared" ca="1" si="48"/>
        <v>9473.8272645293364</v>
      </c>
      <c r="J397" s="508">
        <f t="shared" ca="1" si="50"/>
        <v>1766728.1889776366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1756747.614863046</v>
      </c>
      <c r="D398" s="494">
        <f t="shared" ca="1" si="44"/>
        <v>92382.629519304217</v>
      </c>
      <c r="E398" s="494">
        <f t="shared" ca="1" si="45"/>
        <v>1664364.9853437417</v>
      </c>
      <c r="F398" s="494">
        <f t="shared" ca="1" si="46"/>
        <v>15390889.695143191</v>
      </c>
      <c r="G398" s="495">
        <v>55771</v>
      </c>
      <c r="H398" s="494">
        <f t="shared" ca="1" si="47"/>
        <v>461.91314759652107</v>
      </c>
      <c r="I398" s="496">
        <f t="shared" ca="1" si="48"/>
        <v>8635.643953219882</v>
      </c>
      <c r="J398" s="508">
        <f t="shared" ca="1" si="50"/>
        <v>1765845.1719638624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1756747.614863046</v>
      </c>
      <c r="D399" s="494">
        <f t="shared" ca="1" si="44"/>
        <v>83367.319182025618</v>
      </c>
      <c r="E399" s="494">
        <f t="shared" ca="1" si="45"/>
        <v>1673380.2956810202</v>
      </c>
      <c r="F399" s="494">
        <f t="shared" ca="1" si="46"/>
        <v>13717509.399462171</v>
      </c>
      <c r="G399" s="495">
        <v>55801</v>
      </c>
      <c r="H399" s="494">
        <f t="shared" ca="1" si="47"/>
        <v>416.8365959101281</v>
      </c>
      <c r="I399" s="496">
        <f t="shared" ca="1" si="48"/>
        <v>7541.5359506201621</v>
      </c>
      <c r="J399" s="508">
        <f t="shared" ca="1" si="50"/>
        <v>1764705.9874095763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1756747.614863046</v>
      </c>
      <c r="D400" s="494">
        <f t="shared" ca="1" si="44"/>
        <v>74303.175913753425</v>
      </c>
      <c r="E400" s="494">
        <f t="shared" ca="1" si="45"/>
        <v>1682444.4389492925</v>
      </c>
      <c r="F400" s="494">
        <f t="shared" ca="1" si="46"/>
        <v>12035064.960512878</v>
      </c>
      <c r="G400" s="495">
        <v>55832</v>
      </c>
      <c r="H400" s="494">
        <f t="shared" ca="1" si="47"/>
        <v>371.5158795687671</v>
      </c>
      <c r="I400" s="496">
        <f t="shared" ca="1" si="48"/>
        <v>6945.6322592610113</v>
      </c>
      <c r="J400" s="508">
        <f t="shared" ca="1" si="50"/>
        <v>1764064.763001876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1756747.614863046</v>
      </c>
      <c r="D401" s="494">
        <f t="shared" ca="1" si="44"/>
        <v>65189.935202778091</v>
      </c>
      <c r="E401" s="494">
        <f t="shared" ca="1" si="45"/>
        <v>1691557.6796602679</v>
      </c>
      <c r="F401" s="494">
        <f t="shared" ca="1" si="46"/>
        <v>10343507.28085261</v>
      </c>
      <c r="G401" s="495">
        <v>55862</v>
      </c>
      <c r="H401" s="494">
        <f t="shared" ca="1" si="47"/>
        <v>325.94967601389044</v>
      </c>
      <c r="I401" s="496">
        <f t="shared" ca="1" si="48"/>
        <v>5897.1818306513096</v>
      </c>
      <c r="J401" s="508">
        <f t="shared" ca="1" si="50"/>
        <v>1762970.7463697111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1756747.614863046</v>
      </c>
      <c r="D402" s="494">
        <f t="shared" ca="1" si="44"/>
        <v>56027.331104618308</v>
      </c>
      <c r="E402" s="494">
        <f t="shared" ca="1" si="45"/>
        <v>1700720.2837584277</v>
      </c>
      <c r="F402" s="494">
        <f t="shared" ca="1" si="46"/>
        <v>8642786.9970941823</v>
      </c>
      <c r="G402" s="495">
        <v>55893</v>
      </c>
      <c r="H402" s="494">
        <f t="shared" ca="1" si="47"/>
        <v>280.13665552309152</v>
      </c>
      <c r="I402" s="496">
        <f t="shared" ca="1" si="48"/>
        <v>5237.2625198717042</v>
      </c>
      <c r="J402" s="508">
        <f t="shared" ca="1" si="50"/>
        <v>1762265.0140384408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1756747.614863046</v>
      </c>
      <c r="D403" s="494">
        <f t="shared" ca="1" si="44"/>
        <v>46815.096234260156</v>
      </c>
      <c r="E403" s="494">
        <f t="shared" ca="1" si="45"/>
        <v>1709932.5186287859</v>
      </c>
      <c r="F403" s="494">
        <f t="shared" ca="1" si="46"/>
        <v>6932854.4784653969</v>
      </c>
      <c r="G403" s="495">
        <v>55924</v>
      </c>
      <c r="H403" s="494">
        <f t="shared" ca="1" si="47"/>
        <v>234.07548117130079</v>
      </c>
      <c r="I403" s="496">
        <f t="shared" ca="1" si="48"/>
        <v>4376.1311495286873</v>
      </c>
      <c r="J403" s="508">
        <f t="shared" ca="1" si="50"/>
        <v>1761357.821493746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1756747.614863046</v>
      </c>
      <c r="D404" s="494">
        <f t="shared" ca="1" si="44"/>
        <v>37552.961758354235</v>
      </c>
      <c r="E404" s="494">
        <f t="shared" ca="1" si="45"/>
        <v>1719194.6531046918</v>
      </c>
      <c r="F404" s="494">
        <f t="shared" ca="1" si="46"/>
        <v>5213659.8253607051</v>
      </c>
      <c r="G404" s="495">
        <v>55952</v>
      </c>
      <c r="H404" s="494">
        <f t="shared" ca="1" si="47"/>
        <v>187.76480879177117</v>
      </c>
      <c r="I404" s="496">
        <f t="shared" ca="1" si="48"/>
        <v>3170.625448151508</v>
      </c>
      <c r="J404" s="508">
        <f t="shared" ca="1" si="50"/>
        <v>1760106.0051199892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1756747.614863046</v>
      </c>
      <c r="D405" s="494">
        <f t="shared" ca="1" si="44"/>
        <v>28240.657387370487</v>
      </c>
      <c r="E405" s="494">
        <f t="shared" ca="1" si="45"/>
        <v>1728506.9574756755</v>
      </c>
      <c r="F405" s="494">
        <f t="shared" ca="1" si="46"/>
        <v>3485152.8678850299</v>
      </c>
      <c r="G405" s="495">
        <v>55983</v>
      </c>
      <c r="H405" s="494">
        <f t="shared" ca="1" si="47"/>
        <v>141.20328693685244</v>
      </c>
      <c r="I405" s="496">
        <f t="shared" ca="1" si="48"/>
        <v>2639.84975824097</v>
      </c>
      <c r="J405" s="508">
        <f t="shared" ca="1" si="50"/>
        <v>1759528.6679082236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1756747.614863046</v>
      </c>
      <c r="D406" s="494">
        <f t="shared" ca="1" si="44"/>
        <v>18877.911367710578</v>
      </c>
      <c r="E406" s="494">
        <f t="shared" ca="1" si="45"/>
        <v>1737869.7034953353</v>
      </c>
      <c r="F406" s="494">
        <f t="shared" ca="1" si="46"/>
        <v>1747283.1643896946</v>
      </c>
      <c r="G406" s="495">
        <v>56013</v>
      </c>
      <c r="H406" s="494">
        <f t="shared" ca="1" si="47"/>
        <v>94.389556838552892</v>
      </c>
      <c r="I406" s="496">
        <f t="shared" ca="1" si="48"/>
        <v>1707.7249052636644</v>
      </c>
      <c r="J406" s="508">
        <f t="shared" ca="1" si="50"/>
        <v>1758549.7293251483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1756747.614863046</v>
      </c>
      <c r="D407" s="494">
        <f t="shared" ca="1" si="44"/>
        <v>9464.4504737775133</v>
      </c>
      <c r="E407" s="494">
        <f t="shared" ca="1" si="45"/>
        <v>1747283.1643892685</v>
      </c>
      <c r="F407" s="494">
        <f t="shared" ca="1" si="46"/>
        <v>4.2608007788658142E-7</v>
      </c>
      <c r="G407" s="495">
        <v>56044</v>
      </c>
      <c r="H407" s="494">
        <f t="shared" ca="1" si="47"/>
        <v>47.322252368887568</v>
      </c>
      <c r="I407" s="496">
        <f t="shared" ca="1" si="48"/>
        <v>884.70770890264862</v>
      </c>
      <c r="J407" s="508">
        <f t="shared" ca="1" si="50"/>
        <v>1757679.6448243174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0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632429141.35069466</v>
      </c>
      <c r="D409" s="518">
        <f ca="1">SUM(D47:D407)</f>
        <v>354492661.48341483</v>
      </c>
      <c r="E409" s="517">
        <f ca="1">SUM(E47:E408)</f>
        <v>277936479.86728138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U93bL6ICOBKivs5FmhZIFUaCNSkj9QcUy2GJ/BTG07WUWi3X9fT004QO98dJDnEuWQKX9y5urlhzaVhorzo0OQ==" saltValue="Xt/m3erCXwbI/MVbwGA62g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zoomScale="70" zoomScaleNormal="70" zoomScaleSheetLayoutView="100" workbookViewId="0">
      <selection activeCell="H5" sqref="H5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3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'!G47</f>
        <v>6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+('RESUMEN PARA PLATAFORMA '!G37+880000)*D4</f>
        <v>1748164826.3341999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AFD'!M15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0.81235407027433792</v>
      </c>
      <c r="T5" s="410">
        <f ca="1">+W48*-1</f>
        <v>1420128812.1830184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'!G48</f>
        <v>180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0.18797506902099706</v>
      </c>
      <c r="T6" s="410">
        <f ca="1">+W55*-1</f>
        <v>328611403.89025056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'!G49</f>
        <v>55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'!G50</f>
        <v>2636363.6363636362</v>
      </c>
      <c r="F8" s="392" t="s">
        <v>342</v>
      </c>
      <c r="G8" s="418"/>
      <c r="H8" s="419">
        <f ca="1">ABS(PMT(H6/12/100,H4,H42,,0))</f>
        <v>1841598.4775349631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3496905042.4074693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1996874.6877957417</v>
      </c>
      <c r="P10" s="399"/>
      <c r="T10" s="424">
        <f ca="1">+T4-T5-T6</f>
        <v>-575389.73906910419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426038643.6549055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248522542.13202822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1.5285108327059413</v>
      </c>
      <c r="J17" s="438">
        <f ca="1">+SUM(J19:J37)</f>
        <v>0.99730882912751628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248522542.13202822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0.92249945465323469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248522542.13202822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145000000</v>
      </c>
      <c r="I19" s="446">
        <f>+H19/$H$22</f>
        <v>0.76273861152348998</v>
      </c>
      <c r="J19" s="446">
        <f ca="1">+H19/$H$42</f>
        <v>0.49766474356101731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177516101.52287728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'!G10</f>
        <v>32666666.666666668</v>
      </c>
      <c r="I20" s="446">
        <f>+H20/$H$22</f>
        <v>0.1718353653547173</v>
      </c>
      <c r="J20" s="446">
        <f ca="1">+H20/$H$42</f>
        <v>0.11211757441144758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71006440.609150931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'!G4</f>
        <v>12437777.777777784</v>
      </c>
      <c r="I21" s="447">
        <f>+H21/$H$22</f>
        <v>6.5426023121792728E-2</v>
      </c>
      <c r="J21" s="447">
        <f ca="1">+H21/$H$42</f>
        <v>4.2688575781011727E-2</v>
      </c>
      <c r="K21" s="447"/>
      <c r="L21" s="447"/>
      <c r="M21" s="447"/>
      <c r="N21" s="447"/>
      <c r="P21" s="399"/>
      <c r="S21" s="448"/>
      <c r="T21" s="407">
        <f ca="1">SUM(T15:T20)</f>
        <v>1420128812.1830182</v>
      </c>
    </row>
    <row r="22" spans="1:20" ht="19.149999999999999" customHeight="1" thickBot="1">
      <c r="A22" s="391"/>
      <c r="B22" s="449">
        <f ca="1">+H22/$H$42</f>
        <v>0.65247089375347667</v>
      </c>
      <c r="H22" s="450">
        <f>SUM(H19:H21)</f>
        <v>190104444.44444445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'!G11</f>
        <v>2225686.614963151</v>
      </c>
      <c r="I23" s="452">
        <f t="shared" ref="I23:I31" ca="1" si="1">+H23/$H$22</f>
        <v>1.1707704264713174E-2</v>
      </c>
      <c r="J23" s="447">
        <f t="shared" ref="J23:J31" ca="1" si="2">+H23/$H$42</f>
        <v>7.6389362653987948E-3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'!G5</f>
        <v>2877863.0911499527</v>
      </c>
      <c r="I24" s="452">
        <f t="shared" ca="1" si="1"/>
        <v>1.5138326195161474E-2</v>
      </c>
      <c r="J24" s="447">
        <f t="shared" ca="1" si="2"/>
        <v>9.8773172224886751E-3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'!G12</f>
        <v>6734949.6246300852</v>
      </c>
      <c r="I25" s="452">
        <f t="shared" ca="1" si="1"/>
        <v>3.542762845083449E-2</v>
      </c>
      <c r="J25" s="447">
        <f t="shared" ca="1" si="2"/>
        <v>2.3115496398882079E-2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'!G6*D4</f>
        <v>2350366.3624227676</v>
      </c>
      <c r="G26" s="444"/>
      <c r="H26" s="445">
        <f ca="1">F26/D4</f>
        <v>391727.72707046126</v>
      </c>
      <c r="I26" s="452">
        <f t="shared" ca="1" si="1"/>
        <v>2.060592156144664E-3</v>
      </c>
      <c r="J26" s="447">
        <f t="shared" ca="1" si="2"/>
        <v>1.3444764057811123E-3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'!H14*100</f>
        <v>17.867509266500857</v>
      </c>
      <c r="G27" s="444"/>
      <c r="H27" s="445">
        <f ca="1">+F27%*H22</f>
        <v>33966929.22714109</v>
      </c>
      <c r="I27" s="452">
        <f t="shared" ca="1" si="1"/>
        <v>0.17867509266500858</v>
      </c>
      <c r="J27" s="447">
        <f t="shared" ca="1" si="2"/>
        <v>0.11658029740262342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'!G7</f>
        <v>652879.54511743539</v>
      </c>
      <c r="I28" s="452">
        <f t="shared" ca="1" si="1"/>
        <v>3.4343202602411063E-3</v>
      </c>
      <c r="J28" s="447">
        <f t="shared" ca="1" si="2"/>
        <v>2.2407940096351871E-3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'!G15</f>
        <v>23386968.613443982</v>
      </c>
      <c r="I29" s="452">
        <f t="shared" ca="1" si="1"/>
        <v>0.12302168253766692</v>
      </c>
      <c r="J29" s="447">
        <f t="shared" ca="1" si="2"/>
        <v>8.0268067156407996E-2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-924725.48779574176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5827216.0877806665</v>
      </c>
      <c r="I30" s="452">
        <f t="shared" ca="1" si="1"/>
        <v>3.0652708329939098E-2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147423.71220425819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'!G8</f>
        <v>2611518.1804697416</v>
      </c>
      <c r="I31" s="452">
        <f t="shared" ca="1" si="1"/>
        <v>1.3737281040964425E-2</v>
      </c>
      <c r="J31" s="447">
        <f t="shared" ca="1" si="2"/>
        <v>8.9631760385407485E-3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1219572.9122042584</v>
      </c>
    </row>
    <row r="32" spans="1:20" ht="19.149999999999999" customHeight="1" thickBot="1">
      <c r="A32" s="391"/>
      <c r="B32" s="465">
        <f ca="1">+H32/$H$42</f>
        <v>0.27002856089975802</v>
      </c>
      <c r="D32" s="436"/>
      <c r="E32" s="436"/>
      <c r="F32" s="394"/>
      <c r="G32" s="394"/>
      <c r="H32" s="450">
        <f ca="1">SUM(H23:H31)</f>
        <v>78675738.711766571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2291722.1122042583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7.480937447428182E-2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'!H31*100</f>
        <v>0.64932865405463913</v>
      </c>
      <c r="G34" s="444"/>
      <c r="H34" s="445">
        <f ca="1">(F34%*T4)/D4</f>
        <v>1891889.1895820799</v>
      </c>
      <c r="I34" s="452">
        <f ca="1">+H34/$H$22</f>
        <v>9.9518409215043884E-3</v>
      </c>
      <c r="J34" s="447">
        <f ca="1">+H34/$H$42</f>
        <v>6.4932865405463907E-3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'!H28*100</f>
        <v>0.50125796913187426</v>
      </c>
      <c r="G35" s="444"/>
      <c r="H35" s="445">
        <f ca="1">(F35%*T4)/D4</f>
        <v>1460469.250926761</v>
      </c>
      <c r="I35" s="452">
        <f ca="1">+H35/$H$22</f>
        <v>7.6824571629284773E-3</v>
      </c>
      <c r="J35" s="447">
        <f ca="1">+H35/$H$42</f>
        <v>5.0125796913187415E-3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'!G29*D4</f>
        <v>2999018.4049079749</v>
      </c>
      <c r="G36" s="444"/>
      <c r="H36" s="445">
        <f ca="1">+F36/D4</f>
        <v>499836.40081799583</v>
      </c>
      <c r="I36" s="452">
        <f ca="1">+H36/$H$22</f>
        <v>2.6292725679228743E-3</v>
      </c>
      <c r="J36" s="447">
        <f ca="1">+H36/$H$42</f>
        <v>1.7155238223141363E-3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17944324.681340329</v>
      </c>
      <c r="I37" s="452">
        <f ca="1">+H37/$H$22</f>
        <v>9.4391926152911823E-2</v>
      </c>
      <c r="J37" s="447">
        <f ca="1">+H37/$H$42</f>
        <v>6.1587984420102548E-2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7.480937447428182E-2</v>
      </c>
      <c r="F38" s="439"/>
      <c r="G38" s="439"/>
      <c r="H38" s="450">
        <f ca="1">SUM(H34:H37)</f>
        <v>21796519.522667166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290576702.67887819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3.020310167818588E-3</v>
      </c>
      <c r="G41" s="474"/>
      <c r="H41" s="417">
        <v>880000</v>
      </c>
      <c r="I41" s="474" t="s">
        <v>395</v>
      </c>
      <c r="N41" s="479"/>
      <c r="O41" s="479">
        <f ca="1">+S41*H4</f>
        <v>1708591.0117518036</v>
      </c>
      <c r="R41" s="480">
        <f>H5/1000/30</f>
        <v>1.6333333333333332E-5</v>
      </c>
      <c r="S41" s="481">
        <f ca="1">+R41*H40</f>
        <v>4746.0861437550102</v>
      </c>
    </row>
    <row r="42" spans="1:25" ht="32.65" customHeight="1" thickBot="1">
      <c r="B42" s="449">
        <f ca="1">+H41/H42</f>
        <v>3.020310167818588E-3</v>
      </c>
      <c r="F42" s="471" t="s">
        <v>396</v>
      </c>
      <c r="G42" s="482"/>
      <c r="H42" s="483">
        <f ca="1">+T4/D4</f>
        <v>291360804.38903332</v>
      </c>
      <c r="I42" s="482" t="s">
        <v>397</v>
      </c>
      <c r="N42" s="479"/>
      <c r="O42" s="429">
        <f ca="1">+S42*H4</f>
        <v>7671224950722384</v>
      </c>
      <c r="R42" s="470">
        <f>+H41/12</f>
        <v>73333.333333333328</v>
      </c>
      <c r="S42" s="481">
        <f ca="1">+R42*H40</f>
        <v>21308958196451.066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291360804.38903332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1841598.4775349631</v>
      </c>
      <c r="D48" s="494">
        <f t="shared" ref="D48:D111" ca="1" si="4">+F47*(($H$6/100)/$H$9)</f>
        <v>1578204.3571072638</v>
      </c>
      <c r="E48" s="494">
        <f t="shared" ref="E48:E111" ca="1" si="5">+C48-D48</f>
        <v>263394.12042769929</v>
      </c>
      <c r="F48" s="494">
        <f t="shared" ref="F48:F111" ca="1" si="6">IF(F47&lt;1,0,+F47-E48)</f>
        <v>291097410.26860559</v>
      </c>
      <c r="G48" s="495">
        <f>+S40+30</f>
        <v>45116</v>
      </c>
      <c r="H48" s="494">
        <f t="shared" ref="H48:H111" ca="1" si="7">+D48*$H$7/100</f>
        <v>7891.0217855363189</v>
      </c>
      <c r="I48" s="496">
        <f t="shared" ref="I48:I111" ca="1" si="8">+F47*$R$41*O48</f>
        <v>142766.79415062632</v>
      </c>
      <c r="J48" s="497">
        <f ca="1">D48+E48+H48+I48</f>
        <v>1992256.2934711257</v>
      </c>
      <c r="O48" s="400">
        <f>G48-S40</f>
        <v>30</v>
      </c>
      <c r="S48" s="390" t="s">
        <v>363</v>
      </c>
      <c r="T48" s="498">
        <f>+H22</f>
        <v>190104444.44444445</v>
      </c>
      <c r="U48" s="499"/>
      <c r="V48" s="500">
        <f ca="1">-SUM(T48:T54)*D4</f>
        <v>-1420128812.1830184</v>
      </c>
      <c r="W48" s="500">
        <f ca="1">+V48</f>
        <v>-1420128812.1830184</v>
      </c>
      <c r="X48" s="500">
        <f ca="1">+W48+W55</f>
        <v>-1748740216.0732689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1841598.4775349631</v>
      </c>
      <c r="D49" s="494">
        <f t="shared" ca="1" si="4"/>
        <v>1576777.638954947</v>
      </c>
      <c r="E49" s="494">
        <f t="shared" ca="1" si="5"/>
        <v>264820.83858001605</v>
      </c>
      <c r="F49" s="494">
        <f t="shared" ca="1" si="6"/>
        <v>290832589.43002558</v>
      </c>
      <c r="G49" s="495">
        <v>45147</v>
      </c>
      <c r="H49" s="494">
        <f t="shared" ca="1" si="7"/>
        <v>7883.888194774735</v>
      </c>
      <c r="I49" s="496">
        <f t="shared" ca="1" si="8"/>
        <v>147392.32206600392</v>
      </c>
      <c r="J49" s="497">
        <f t="shared" ref="J49:J112" ca="1" si="10">+C49+H49+I49</f>
        <v>1996874.6877957417</v>
      </c>
      <c r="O49" s="400">
        <f t="shared" ref="O49:O112" si="11">+G49-G48</f>
        <v>31</v>
      </c>
      <c r="S49" s="390" t="s">
        <v>415</v>
      </c>
      <c r="T49" s="498">
        <f ca="1">+H23</f>
        <v>2225686.614963151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1841598.4775349631</v>
      </c>
      <c r="D50" s="494">
        <f t="shared" ca="1" si="4"/>
        <v>1575343.192745972</v>
      </c>
      <c r="E50" s="494">
        <f t="shared" ca="1" si="5"/>
        <v>266255.28478899109</v>
      </c>
      <c r="F50" s="494">
        <f t="shared" ca="1" si="6"/>
        <v>290566334.14523661</v>
      </c>
      <c r="G50" s="495">
        <v>45178</v>
      </c>
      <c r="H50" s="494">
        <f t="shared" ca="1" si="7"/>
        <v>7876.7159637298601</v>
      </c>
      <c r="I50" s="496">
        <f t="shared" ca="1" si="8"/>
        <v>147258.23444806959</v>
      </c>
      <c r="J50" s="497">
        <f t="shared" ca="1" si="10"/>
        <v>1996733.4279467626</v>
      </c>
      <c r="O50" s="400">
        <f t="shared" si="11"/>
        <v>31</v>
      </c>
      <c r="S50" s="390" t="s">
        <v>416</v>
      </c>
      <c r="T50" s="498">
        <f ca="1">+H25</f>
        <v>6734949.6246300852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1841598.4775349631</v>
      </c>
      <c r="D51" s="494">
        <f t="shared" ca="1" si="4"/>
        <v>1573900.9766200318</v>
      </c>
      <c r="E51" s="494">
        <f t="shared" ca="1" si="5"/>
        <v>267697.5009149313</v>
      </c>
      <c r="F51" s="494">
        <f t="shared" ca="1" si="6"/>
        <v>290298636.64432168</v>
      </c>
      <c r="G51" s="495">
        <v>45208</v>
      </c>
      <c r="H51" s="494">
        <f t="shared" ca="1" si="7"/>
        <v>7869.5048831001586</v>
      </c>
      <c r="I51" s="496">
        <f t="shared" ca="1" si="8"/>
        <v>142377.50373116593</v>
      </c>
      <c r="J51" s="497">
        <f t="shared" ca="1" si="10"/>
        <v>1991845.4861492291</v>
      </c>
      <c r="O51" s="400">
        <f t="shared" si="11"/>
        <v>30</v>
      </c>
      <c r="S51" s="390" t="s">
        <v>417</v>
      </c>
      <c r="T51" s="498">
        <f ca="1">+H26</f>
        <v>391727.72707046126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1841598.4775349631</v>
      </c>
      <c r="D52" s="494">
        <f t="shared" ca="1" si="4"/>
        <v>1572450.9484900758</v>
      </c>
      <c r="E52" s="494">
        <f t="shared" ca="1" si="5"/>
        <v>269147.52904488728</v>
      </c>
      <c r="F52" s="494">
        <f t="shared" ca="1" si="6"/>
        <v>290029489.11527681</v>
      </c>
      <c r="G52" s="495">
        <v>45239</v>
      </c>
      <c r="H52" s="494">
        <f t="shared" ca="1" si="7"/>
        <v>7862.2547424503791</v>
      </c>
      <c r="I52" s="496">
        <f t="shared" ca="1" si="8"/>
        <v>146987.87635424151</v>
      </c>
      <c r="J52" s="497">
        <f t="shared" ca="1" si="10"/>
        <v>1996448.6086316549</v>
      </c>
      <c r="O52" s="400">
        <f t="shared" si="11"/>
        <v>31</v>
      </c>
      <c r="S52" s="390" t="s">
        <v>418</v>
      </c>
      <c r="T52" s="498">
        <f ca="1">+H27</f>
        <v>33966929.22714109</v>
      </c>
      <c r="U52" s="499"/>
      <c r="V52" s="501"/>
      <c r="W52" s="501"/>
      <c r="X52" s="503">
        <f ca="1">+W48+W55+T4</f>
        <v>-575389.73906898499</v>
      </c>
      <c r="Y52" s="492"/>
    </row>
    <row r="53" spans="2:25" ht="17.649999999999999" customHeight="1">
      <c r="B53" s="488">
        <v>6</v>
      </c>
      <c r="C53" s="493">
        <f t="shared" ca="1" si="9"/>
        <v>1841598.4775349631</v>
      </c>
      <c r="D53" s="494">
        <f t="shared" ca="1" si="4"/>
        <v>1570993.0660410828</v>
      </c>
      <c r="E53" s="494">
        <f t="shared" ca="1" si="5"/>
        <v>270605.41149388021</v>
      </c>
      <c r="F53" s="494">
        <f t="shared" ca="1" si="6"/>
        <v>289758883.70378292</v>
      </c>
      <c r="G53" s="495">
        <v>45269</v>
      </c>
      <c r="H53" s="494">
        <f t="shared" ca="1" si="7"/>
        <v>7854.9653302054139</v>
      </c>
      <c r="I53" s="496">
        <f t="shared" ca="1" si="8"/>
        <v>142114.44966648563</v>
      </c>
      <c r="J53" s="497">
        <f t="shared" ca="1" si="10"/>
        <v>1991567.8925316541</v>
      </c>
      <c r="O53" s="400">
        <f t="shared" si="11"/>
        <v>30</v>
      </c>
      <c r="Q53" s="491"/>
      <c r="S53" s="390" t="s">
        <v>378</v>
      </c>
      <c r="T53" s="504">
        <f ca="1">+H28</f>
        <v>652879.54511743539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1841598.4775349631</v>
      </c>
      <c r="D54" s="494">
        <f t="shared" ca="1" si="4"/>
        <v>1569527.2867288243</v>
      </c>
      <c r="E54" s="494">
        <f t="shared" ca="1" si="5"/>
        <v>272071.19080613879</v>
      </c>
      <c r="F54" s="494">
        <f t="shared" ca="1" si="6"/>
        <v>289486812.51297677</v>
      </c>
      <c r="G54" s="495">
        <v>45300</v>
      </c>
      <c r="H54" s="494">
        <f t="shared" ca="1" si="7"/>
        <v>7847.6364336441211</v>
      </c>
      <c r="I54" s="496">
        <f t="shared" ca="1" si="8"/>
        <v>146714.58144868206</v>
      </c>
      <c r="J54" s="497">
        <f t="shared" ca="1" si="10"/>
        <v>1996160.6954172894</v>
      </c>
      <c r="O54" s="400">
        <f t="shared" si="11"/>
        <v>31</v>
      </c>
      <c r="S54" s="390" t="s">
        <v>419</v>
      </c>
      <c r="T54" s="504">
        <f ca="1">+H31</f>
        <v>2611518.1804697416</v>
      </c>
      <c r="Y54" s="492"/>
    </row>
    <row r="55" spans="2:25" ht="17.649999999999999" customHeight="1">
      <c r="B55" s="488">
        <v>8</v>
      </c>
      <c r="C55" s="493">
        <f t="shared" ca="1" si="9"/>
        <v>1841598.4775349631</v>
      </c>
      <c r="D55" s="494">
        <f t="shared" ca="1" si="4"/>
        <v>1568053.5677786241</v>
      </c>
      <c r="E55" s="494">
        <f t="shared" ca="1" si="5"/>
        <v>273544.90975633892</v>
      </c>
      <c r="F55" s="494">
        <f t="shared" ca="1" si="6"/>
        <v>289213267.6032204</v>
      </c>
      <c r="G55" s="495">
        <v>45331</v>
      </c>
      <c r="H55" s="494">
        <f t="shared" ca="1" si="7"/>
        <v>7840.2678388931208</v>
      </c>
      <c r="I55" s="496">
        <f t="shared" ca="1" si="8"/>
        <v>146576.82273573722</v>
      </c>
      <c r="J55" s="497">
        <f t="shared" ca="1" si="10"/>
        <v>1996015.5681095936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-17267178.546899717</v>
      </c>
      <c r="W55" s="500">
        <f ca="1">+SUM(U55:V67)</f>
        <v>-328611403.89025056</v>
      </c>
      <c r="Y55" s="492"/>
    </row>
    <row r="56" spans="2:25" ht="17.649999999999999" customHeight="1">
      <c r="B56" s="488">
        <v>9</v>
      </c>
      <c r="C56" s="493">
        <f t="shared" ca="1" si="9"/>
        <v>1841598.4775349631</v>
      </c>
      <c r="D56" s="494">
        <f t="shared" ca="1" si="4"/>
        <v>1566571.8661841105</v>
      </c>
      <c r="E56" s="494">
        <f t="shared" ca="1" si="5"/>
        <v>275026.61135085253</v>
      </c>
      <c r="F56" s="494">
        <f t="shared" ca="1" si="6"/>
        <v>288938240.99186957</v>
      </c>
      <c r="G56" s="495">
        <v>45360</v>
      </c>
      <c r="H56" s="494">
        <f t="shared" ca="1" si="7"/>
        <v>7832.8593309205526</v>
      </c>
      <c r="I56" s="496">
        <f t="shared" ca="1" si="8"/>
        <v>136990.68442139204</v>
      </c>
      <c r="J56" s="497">
        <f t="shared" ca="1" si="10"/>
        <v>1986422.0212872755</v>
      </c>
      <c r="O56" s="400">
        <f t="shared" si="11"/>
        <v>29</v>
      </c>
      <c r="Q56" s="491"/>
      <c r="S56" s="390" t="s">
        <v>372</v>
      </c>
      <c r="T56" s="506">
        <f ca="1">+H24</f>
        <v>2877863.0911499527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1841598.4775349631</v>
      </c>
      <c r="D57" s="494">
        <f t="shared" ca="1" si="4"/>
        <v>1565082.1387059602</v>
      </c>
      <c r="E57" s="494">
        <f t="shared" ca="1" si="5"/>
        <v>276516.33882900281</v>
      </c>
      <c r="F57" s="494">
        <f t="shared" ca="1" si="6"/>
        <v>288661724.65304059</v>
      </c>
      <c r="G57" s="495">
        <v>45391</v>
      </c>
      <c r="H57" s="494">
        <f t="shared" ca="1" si="7"/>
        <v>7825.4106935298014</v>
      </c>
      <c r="I57" s="496">
        <f t="shared" ca="1" si="8"/>
        <v>146299.06268888328</v>
      </c>
      <c r="J57" s="497">
        <f t="shared" ca="1" si="10"/>
        <v>1995722.9509173762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-59127743.077173539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1841598.4775349631</v>
      </c>
      <c r="D58" s="494">
        <f t="shared" ca="1" si="4"/>
        <v>1563584.3418706367</v>
      </c>
      <c r="E58" s="494">
        <f t="shared" ca="1" si="5"/>
        <v>278014.13566432637</v>
      </c>
      <c r="F58" s="494">
        <f t="shared" ca="1" si="6"/>
        <v>288383710.51737624</v>
      </c>
      <c r="G58" s="495">
        <v>45421</v>
      </c>
      <c r="H58" s="494">
        <f t="shared" ca="1" si="7"/>
        <v>7817.9217093531834</v>
      </c>
      <c r="I58" s="496">
        <f t="shared" ca="1" si="8"/>
        <v>141444.24507998987</v>
      </c>
      <c r="J58" s="497">
        <f t="shared" ca="1" si="10"/>
        <v>1990860.6443243059</v>
      </c>
      <c r="O58" s="400">
        <f t="shared" si="11"/>
        <v>30</v>
      </c>
      <c r="Q58" s="491"/>
      <c r="S58" s="390" t="s">
        <v>422</v>
      </c>
      <c r="T58" s="507">
        <f ca="1">+H36</f>
        <v>499836.40081799583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1841598.4775349631</v>
      </c>
      <c r="D59" s="494">
        <f t="shared" ca="1" si="4"/>
        <v>1562078.4319691213</v>
      </c>
      <c r="E59" s="494">
        <f t="shared" ca="1" si="5"/>
        <v>279520.04556584172</v>
      </c>
      <c r="F59" s="494">
        <f t="shared" ca="1" si="6"/>
        <v>288104190.4718104</v>
      </c>
      <c r="G59" s="495">
        <v>45452</v>
      </c>
      <c r="H59" s="494">
        <f t="shared" ca="1" si="7"/>
        <v>7810.3921598456063</v>
      </c>
      <c r="I59" s="496">
        <f t="shared" ca="1" si="8"/>
        <v>146018.28542529815</v>
      </c>
      <c r="J59" s="497">
        <f t="shared" ca="1" si="10"/>
        <v>1995427.1551201069</v>
      </c>
      <c r="O59" s="400">
        <f t="shared" si="11"/>
        <v>31</v>
      </c>
      <c r="Q59" s="491"/>
      <c r="S59" s="390" t="s">
        <v>423</v>
      </c>
      <c r="T59" s="504">
        <f ca="1">+H29*0.4</f>
        <v>9354787.4453775939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1841598.4775349631</v>
      </c>
      <c r="D60" s="494">
        <f t="shared" ca="1" si="4"/>
        <v>1560564.3650556398</v>
      </c>
      <c r="E60" s="494">
        <f t="shared" ca="1" si="5"/>
        <v>281034.11247932329</v>
      </c>
      <c r="F60" s="494">
        <f t="shared" ca="1" si="6"/>
        <v>287823156.35933107</v>
      </c>
      <c r="G60" s="495">
        <v>45482</v>
      </c>
      <c r="H60" s="494">
        <f t="shared" ca="1" si="7"/>
        <v>7802.821825278199</v>
      </c>
      <c r="I60" s="496">
        <f t="shared" ca="1" si="8"/>
        <v>141171.05333118708</v>
      </c>
      <c r="J60" s="497">
        <f t="shared" ca="1" si="10"/>
        <v>1990572.3526914283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1841598.4775349631</v>
      </c>
      <c r="D61" s="494">
        <f t="shared" ca="1" si="4"/>
        <v>1559042.0969463766</v>
      </c>
      <c r="E61" s="494">
        <f t="shared" ca="1" si="5"/>
        <v>282556.38058858644</v>
      </c>
      <c r="F61" s="494">
        <f t="shared" ca="1" si="6"/>
        <v>287540599.97874248</v>
      </c>
      <c r="G61" s="495">
        <v>45513</v>
      </c>
      <c r="H61" s="494">
        <f t="shared" ca="1" si="7"/>
        <v>7795.2104847318833</v>
      </c>
      <c r="I61" s="496">
        <f t="shared" ca="1" si="8"/>
        <v>145734.4581699413</v>
      </c>
      <c r="J61" s="497">
        <f t="shared" ca="1" si="10"/>
        <v>1995128.1461896363</v>
      </c>
      <c r="O61" s="400">
        <f t="shared" si="11"/>
        <v>31</v>
      </c>
      <c r="Q61" s="491"/>
      <c r="S61" s="390" t="s">
        <v>425</v>
      </c>
      <c r="T61" s="504">
        <f ca="1">+H30</f>
        <v>5827216.0877806665</v>
      </c>
      <c r="U61" s="492"/>
      <c r="V61" s="500">
        <f ca="1">-SUM(T61:T63)*D4</f>
        <v>-147909244.61472598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1841598.4775349631</v>
      </c>
      <c r="D62" s="494">
        <f t="shared" ca="1" si="4"/>
        <v>1557511.5832181885</v>
      </c>
      <c r="E62" s="494">
        <f t="shared" ca="1" si="5"/>
        <v>284086.89431677456</v>
      </c>
      <c r="F62" s="494">
        <f t="shared" ca="1" si="6"/>
        <v>287256513.08442569</v>
      </c>
      <c r="G62" s="495">
        <v>45544</v>
      </c>
      <c r="H62" s="494">
        <f t="shared" ca="1" si="7"/>
        <v>7787.5579160909429</v>
      </c>
      <c r="I62" s="496">
        <f t="shared" ca="1" si="8"/>
        <v>145591.39045590325</v>
      </c>
      <c r="J62" s="497">
        <f t="shared" ca="1" si="10"/>
        <v>1994977.4259069574</v>
      </c>
      <c r="O62" s="400">
        <f t="shared" si="11"/>
        <v>31</v>
      </c>
      <c r="Q62" s="491"/>
      <c r="S62" s="390" t="s">
        <v>426</v>
      </c>
      <c r="T62" s="504">
        <f ca="1">+H37</f>
        <v>17944324.681340329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1841598.4775349631</v>
      </c>
      <c r="D63" s="494">
        <f t="shared" ca="1" si="4"/>
        <v>1555972.7792073057</v>
      </c>
      <c r="E63" s="494">
        <f t="shared" ca="1" si="5"/>
        <v>285625.6983276573</v>
      </c>
      <c r="F63" s="494">
        <f t="shared" ca="1" si="6"/>
        <v>286970887.38609803</v>
      </c>
      <c r="G63" s="495">
        <v>45574</v>
      </c>
      <c r="H63" s="494">
        <f t="shared" ca="1" si="7"/>
        <v>7779.8638960365288</v>
      </c>
      <c r="I63" s="496">
        <f t="shared" ca="1" si="8"/>
        <v>140755.69141136855</v>
      </c>
      <c r="J63" s="497">
        <f t="shared" ca="1" si="10"/>
        <v>1990134.0328423681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1841598.4775349631</v>
      </c>
      <c r="D64" s="494">
        <f t="shared" ca="1" si="4"/>
        <v>1554425.6400080309</v>
      </c>
      <c r="E64" s="494">
        <f t="shared" ca="1" si="5"/>
        <v>287172.83752693213</v>
      </c>
      <c r="F64" s="494">
        <f t="shared" ca="1" si="6"/>
        <v>286683714.54857111</v>
      </c>
      <c r="G64" s="495">
        <v>45605</v>
      </c>
      <c r="H64" s="494">
        <f t="shared" ca="1" si="7"/>
        <v>7772.1282000401543</v>
      </c>
      <c r="I64" s="496">
        <f t="shared" ca="1" si="8"/>
        <v>145302.92597982762</v>
      </c>
      <c r="J64" s="497">
        <f t="shared" ca="1" si="10"/>
        <v>1994673.5317148308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-8762815.5055605657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1841598.4775349631</v>
      </c>
      <c r="D65" s="494">
        <f t="shared" ca="1" si="4"/>
        <v>1552870.120471427</v>
      </c>
      <c r="E65" s="494">
        <f t="shared" ca="1" si="5"/>
        <v>288728.35706353607</v>
      </c>
      <c r="F65" s="494">
        <f t="shared" ca="1" si="6"/>
        <v>286394986.19150758</v>
      </c>
      <c r="G65" s="495">
        <v>45635</v>
      </c>
      <c r="H65" s="494">
        <f t="shared" ca="1" si="7"/>
        <v>7764.3506023571354</v>
      </c>
      <c r="I65" s="496">
        <f t="shared" ca="1" si="8"/>
        <v>140475.02012879984</v>
      </c>
      <c r="J65" s="497">
        <f t="shared" ca="1" si="10"/>
        <v>1989837.8482661201</v>
      </c>
      <c r="O65" s="400">
        <f t="shared" si="11"/>
        <v>30</v>
      </c>
      <c r="Q65" s="491"/>
      <c r="S65" s="390" t="s">
        <v>429</v>
      </c>
      <c r="T65" s="504">
        <f ca="1">+H35</f>
        <v>1460469.250926761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1841598.4775349631</v>
      </c>
      <c r="D66" s="494">
        <f t="shared" ca="1" si="4"/>
        <v>1551306.1752039995</v>
      </c>
      <c r="E66" s="494">
        <f t="shared" ca="1" si="5"/>
        <v>290292.30233096355</v>
      </c>
      <c r="F66" s="494">
        <f t="shared" ca="1" si="6"/>
        <v>286104693.88917661</v>
      </c>
      <c r="G66" s="495">
        <v>45666</v>
      </c>
      <c r="H66" s="494">
        <f t="shared" ca="1" si="7"/>
        <v>7756.5308760199978</v>
      </c>
      <c r="I66" s="496">
        <f t="shared" ca="1" si="8"/>
        <v>145011.32800829998</v>
      </c>
      <c r="J66" s="508">
        <f t="shared" ca="1" si="10"/>
        <v>1994366.3364192829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1841598.4775349631</v>
      </c>
      <c r="D67" s="494">
        <f t="shared" ca="1" si="4"/>
        <v>1549733.7585663733</v>
      </c>
      <c r="E67" s="494">
        <f t="shared" ca="1" si="5"/>
        <v>291864.71896858979</v>
      </c>
      <c r="F67" s="494">
        <f t="shared" ca="1" si="6"/>
        <v>285812829.17020804</v>
      </c>
      <c r="G67" s="495">
        <v>45697</v>
      </c>
      <c r="H67" s="494">
        <f t="shared" ca="1" si="7"/>
        <v>7748.6687928318661</v>
      </c>
      <c r="I67" s="496">
        <f t="shared" ca="1" si="8"/>
        <v>144864.34333921975</v>
      </c>
      <c r="J67" s="508">
        <f t="shared" ca="1" si="10"/>
        <v>1994211.4896670147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1891889.1895820799</v>
      </c>
      <c r="U67" s="492"/>
      <c r="V67" s="500">
        <f ca="1">-SUM(T67:T68)*D4</f>
        <v>-95544422.145890802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1841598.4775349631</v>
      </c>
      <c r="D68" s="494">
        <f t="shared" ca="1" si="4"/>
        <v>1548152.8246719602</v>
      </c>
      <c r="E68" s="494">
        <f t="shared" ca="1" si="5"/>
        <v>293445.65286300285</v>
      </c>
      <c r="F68" s="494">
        <f t="shared" ca="1" si="6"/>
        <v>285519383.51734501</v>
      </c>
      <c r="G68" s="495">
        <v>45725</v>
      </c>
      <c r="H68" s="494">
        <f t="shared" ca="1" si="7"/>
        <v>7740.7641233598006</v>
      </c>
      <c r="I68" s="496">
        <f t="shared" ca="1" si="8"/>
        <v>130711.73387384179</v>
      </c>
      <c r="J68" s="508">
        <f t="shared" ca="1" si="10"/>
        <v>1980050.9755321646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14032181.168066388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1841598.4775349631</v>
      </c>
      <c r="D69" s="494">
        <f t="shared" ca="1" si="4"/>
        <v>1546563.3273856188</v>
      </c>
      <c r="E69" s="494">
        <f t="shared" ca="1" si="5"/>
        <v>295035.15014934423</v>
      </c>
      <c r="F69" s="494">
        <f t="shared" ca="1" si="6"/>
        <v>285224348.36719567</v>
      </c>
      <c r="G69" s="495">
        <v>45756</v>
      </c>
      <c r="H69" s="494">
        <f t="shared" ca="1" si="7"/>
        <v>7732.8166369280943</v>
      </c>
      <c r="I69" s="496">
        <f t="shared" ca="1" si="8"/>
        <v>144567.98118761569</v>
      </c>
      <c r="J69" s="508">
        <f t="shared" ca="1" si="10"/>
        <v>1993899.275359507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1841598.4775349631</v>
      </c>
      <c r="D70" s="494">
        <f t="shared" ca="1" si="4"/>
        <v>1544965.22032231</v>
      </c>
      <c r="E70" s="494">
        <f t="shared" ca="1" si="5"/>
        <v>296633.25721265306</v>
      </c>
      <c r="F70" s="494">
        <f t="shared" ca="1" si="6"/>
        <v>284927715.10998303</v>
      </c>
      <c r="G70" s="495">
        <v>45786</v>
      </c>
      <c r="H70" s="494">
        <f t="shared" ca="1" si="7"/>
        <v>7724.8261016115503</v>
      </c>
      <c r="I70" s="496">
        <f t="shared" ca="1" si="8"/>
        <v>139759.93069992584</v>
      </c>
      <c r="J70" s="508">
        <f t="shared" ca="1" si="10"/>
        <v>1989083.2343365005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1841598.4775349631</v>
      </c>
      <c r="D71" s="494">
        <f t="shared" ca="1" si="4"/>
        <v>1543358.4568457415</v>
      </c>
      <c r="E71" s="494">
        <f t="shared" ca="1" si="5"/>
        <v>298240.02068922156</v>
      </c>
      <c r="F71" s="494">
        <f t="shared" ca="1" si="6"/>
        <v>284629475.08929378</v>
      </c>
      <c r="G71" s="495">
        <v>45817</v>
      </c>
      <c r="H71" s="494">
        <f t="shared" ca="1" si="7"/>
        <v>7716.7922842287071</v>
      </c>
      <c r="I71" s="496">
        <f t="shared" ca="1" si="8"/>
        <v>144268.39975068806</v>
      </c>
      <c r="J71" s="508">
        <f t="shared" ca="1" si="10"/>
        <v>1993583.6695698798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1841598.4775349631</v>
      </c>
      <c r="D72" s="494">
        <f t="shared" ca="1" si="4"/>
        <v>1541742.990067008</v>
      </c>
      <c r="E72" s="494">
        <f t="shared" ca="1" si="5"/>
        <v>299855.4874679551</v>
      </c>
      <c r="F72" s="494">
        <f t="shared" ca="1" si="6"/>
        <v>284329619.60182583</v>
      </c>
      <c r="G72" s="495">
        <v>45847</v>
      </c>
      <c r="H72" s="494">
        <f t="shared" ca="1" si="7"/>
        <v>7708.7149503350402</v>
      </c>
      <c r="I72" s="496">
        <f t="shared" ca="1" si="8"/>
        <v>139468.44279375393</v>
      </c>
      <c r="J72" s="508">
        <f t="shared" ca="1" si="10"/>
        <v>1988775.635279052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1841598.4775349631</v>
      </c>
      <c r="D73" s="494">
        <f t="shared" ca="1" si="4"/>
        <v>1540118.7728432233</v>
      </c>
      <c r="E73" s="494">
        <f t="shared" ca="1" si="5"/>
        <v>301479.70469173975</v>
      </c>
      <c r="F73" s="494">
        <f t="shared" ca="1" si="6"/>
        <v>284028139.89713407</v>
      </c>
      <c r="G73" s="495">
        <v>45878</v>
      </c>
      <c r="H73" s="494">
        <f t="shared" ca="1" si="7"/>
        <v>7700.5938642161163</v>
      </c>
      <c r="I73" s="496">
        <f t="shared" ca="1" si="8"/>
        <v>143965.56405839114</v>
      </c>
      <c r="J73" s="508">
        <f t="shared" ca="1" si="10"/>
        <v>1993264.6354575702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1841598.4775349631</v>
      </c>
      <c r="D74" s="494">
        <f t="shared" ca="1" si="4"/>
        <v>1538485.7577761428</v>
      </c>
      <c r="E74" s="494">
        <f t="shared" ca="1" si="5"/>
        <v>303112.71975882025</v>
      </c>
      <c r="F74" s="494">
        <f t="shared" ca="1" si="6"/>
        <v>283725027.17737526</v>
      </c>
      <c r="G74" s="495">
        <v>45909</v>
      </c>
      <c r="H74" s="494">
        <f t="shared" ca="1" si="7"/>
        <v>7692.4287888807139</v>
      </c>
      <c r="I74" s="496">
        <f t="shared" ca="1" si="8"/>
        <v>143812.91483458219</v>
      </c>
      <c r="J74" s="508">
        <f t="shared" ca="1" si="10"/>
        <v>1993103.8211584261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1841598.4775349631</v>
      </c>
      <c r="D75" s="494">
        <f t="shared" ca="1" si="4"/>
        <v>1536843.8972107826</v>
      </c>
      <c r="E75" s="494">
        <f t="shared" ca="1" si="5"/>
        <v>304754.58032418042</v>
      </c>
      <c r="F75" s="494">
        <f t="shared" ca="1" si="6"/>
        <v>283420272.59705108</v>
      </c>
      <c r="G75" s="495">
        <v>45939</v>
      </c>
      <c r="H75" s="494">
        <f t="shared" ca="1" si="7"/>
        <v>7684.219486053913</v>
      </c>
      <c r="I75" s="496">
        <f t="shared" ca="1" si="8"/>
        <v>139025.26331691386</v>
      </c>
      <c r="J75" s="508">
        <f t="shared" ca="1" si="10"/>
        <v>1988307.9603379308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1841598.4775349631</v>
      </c>
      <c r="D76" s="494">
        <f t="shared" ca="1" si="4"/>
        <v>1535193.1432340269</v>
      </c>
      <c r="E76" s="494">
        <f t="shared" ca="1" si="5"/>
        <v>306405.3343009362</v>
      </c>
      <c r="F76" s="494">
        <f t="shared" ca="1" si="6"/>
        <v>283113867.26275015</v>
      </c>
      <c r="G76" s="495">
        <v>45970</v>
      </c>
      <c r="H76" s="494">
        <f t="shared" ca="1" si="7"/>
        <v>7675.9657161701343</v>
      </c>
      <c r="I76" s="496">
        <f t="shared" ca="1" si="8"/>
        <v>143505.13135830685</v>
      </c>
      <c r="J76" s="508">
        <f t="shared" ca="1" si="10"/>
        <v>1992779.5746094401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1841598.4775349631</v>
      </c>
      <c r="D77" s="494">
        <f t="shared" ca="1" si="4"/>
        <v>1533533.44767323</v>
      </c>
      <c r="E77" s="494">
        <f t="shared" ca="1" si="5"/>
        <v>308065.02986173308</v>
      </c>
      <c r="F77" s="494">
        <f t="shared" ca="1" si="6"/>
        <v>282805802.2328884</v>
      </c>
      <c r="G77" s="495">
        <v>46000</v>
      </c>
      <c r="H77" s="494">
        <f t="shared" ca="1" si="7"/>
        <v>7667.6672383661498</v>
      </c>
      <c r="I77" s="496">
        <f t="shared" ca="1" si="8"/>
        <v>138725.79495874757</v>
      </c>
      <c r="J77" s="508">
        <f t="shared" ca="1" si="10"/>
        <v>1987991.9397320766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1841598.4775349631</v>
      </c>
      <c r="D78" s="494">
        <f t="shared" ca="1" si="4"/>
        <v>1531864.7620948122</v>
      </c>
      <c r="E78" s="494">
        <f t="shared" ca="1" si="5"/>
        <v>309733.71544015082</v>
      </c>
      <c r="F78" s="494">
        <f t="shared" ca="1" si="6"/>
        <v>282496068.51744825</v>
      </c>
      <c r="G78" s="495">
        <v>46031</v>
      </c>
      <c r="H78" s="494">
        <f t="shared" ca="1" si="7"/>
        <v>7659.3238104740612</v>
      </c>
      <c r="I78" s="496">
        <f t="shared" ca="1" si="8"/>
        <v>143194.00453058581</v>
      </c>
      <c r="J78" s="508">
        <f t="shared" ca="1" si="10"/>
        <v>1992451.8058760229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1841598.4775349631</v>
      </c>
      <c r="D79" s="494">
        <f t="shared" ca="1" si="4"/>
        <v>1530187.0378028448</v>
      </c>
      <c r="E79" s="494">
        <f t="shared" ca="1" si="5"/>
        <v>311411.43973211828</v>
      </c>
      <c r="F79" s="494">
        <f t="shared" ca="1" si="6"/>
        <v>282184657.07771611</v>
      </c>
      <c r="G79" s="495">
        <v>46062</v>
      </c>
      <c r="H79" s="494">
        <f t="shared" ca="1" si="7"/>
        <v>7650.9351890142243</v>
      </c>
      <c r="I79" s="496">
        <f t="shared" ca="1" si="8"/>
        <v>143037.17602600128</v>
      </c>
      <c r="J79" s="508">
        <f t="shared" ca="1" si="10"/>
        <v>1992286.5887499787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1841598.4775349631</v>
      </c>
      <c r="D80" s="494">
        <f t="shared" ca="1" si="4"/>
        <v>1528500.2258376291</v>
      </c>
      <c r="E80" s="494">
        <f t="shared" ca="1" si="5"/>
        <v>313098.251697334</v>
      </c>
      <c r="F80" s="494">
        <f t="shared" ca="1" si="6"/>
        <v>281871558.82601875</v>
      </c>
      <c r="G80" s="495">
        <v>46090</v>
      </c>
      <c r="H80" s="494">
        <f t="shared" ca="1" si="7"/>
        <v>7642.5011291881456</v>
      </c>
      <c r="I80" s="496">
        <f t="shared" ca="1" si="8"/>
        <v>129052.4498368755</v>
      </c>
      <c r="J80" s="508">
        <f t="shared" ca="1" si="10"/>
        <v>1978293.4285010267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1841598.4775349631</v>
      </c>
      <c r="D81" s="494">
        <f t="shared" ca="1" si="4"/>
        <v>1526804.2769742683</v>
      </c>
      <c r="E81" s="494">
        <f t="shared" ca="1" si="5"/>
        <v>314794.20056069479</v>
      </c>
      <c r="F81" s="494">
        <f t="shared" ca="1" si="6"/>
        <v>281556764.62545806</v>
      </c>
      <c r="G81" s="495">
        <v>46121</v>
      </c>
      <c r="H81" s="494">
        <f t="shared" ca="1" si="7"/>
        <v>7634.0213848713411</v>
      </c>
      <c r="I81" s="496">
        <f t="shared" ca="1" si="8"/>
        <v>142720.96595224083</v>
      </c>
      <c r="J81" s="508">
        <f t="shared" ca="1" si="10"/>
        <v>1991953.4648720752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1841598.4775349631</v>
      </c>
      <c r="D82" s="494">
        <f t="shared" ca="1" si="4"/>
        <v>1525099.1417212312</v>
      </c>
      <c r="E82" s="494">
        <f t="shared" ca="1" si="5"/>
        <v>316499.33581373189</v>
      </c>
      <c r="F82" s="494">
        <f t="shared" ca="1" si="6"/>
        <v>281240265.2896443</v>
      </c>
      <c r="G82" s="495">
        <v>46151</v>
      </c>
      <c r="H82" s="494">
        <f t="shared" ca="1" si="7"/>
        <v>7625.4957086061559</v>
      </c>
      <c r="I82" s="496">
        <f t="shared" ca="1" si="8"/>
        <v>137962.81466647441</v>
      </c>
      <c r="J82" s="508">
        <f t="shared" ca="1" si="10"/>
        <v>1987186.7879100437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1841598.4775349631</v>
      </c>
      <c r="D83" s="494">
        <f t="shared" ca="1" si="4"/>
        <v>1523384.7703189068</v>
      </c>
      <c r="E83" s="494">
        <f t="shared" ca="1" si="5"/>
        <v>318213.7072160563</v>
      </c>
      <c r="F83" s="494">
        <f t="shared" ca="1" si="6"/>
        <v>280922051.58242822</v>
      </c>
      <c r="G83" s="495">
        <v>46182</v>
      </c>
      <c r="H83" s="494">
        <f t="shared" ca="1" si="7"/>
        <v>7616.9238515945335</v>
      </c>
      <c r="I83" s="496">
        <f t="shared" ca="1" si="8"/>
        <v>142401.32099165654</v>
      </c>
      <c r="J83" s="508">
        <f t="shared" ca="1" si="10"/>
        <v>1991616.7223782141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1841598.4775349631</v>
      </c>
      <c r="D84" s="494">
        <f t="shared" ca="1" si="4"/>
        <v>1521661.112738153</v>
      </c>
      <c r="E84" s="494">
        <f t="shared" ca="1" si="5"/>
        <v>319937.36479681008</v>
      </c>
      <c r="F84" s="494">
        <f t="shared" ca="1" si="6"/>
        <v>280602114.2176314</v>
      </c>
      <c r="G84" s="495">
        <v>46212</v>
      </c>
      <c r="H84" s="494">
        <f t="shared" ca="1" si="7"/>
        <v>7608.3055636907648</v>
      </c>
      <c r="I84" s="496">
        <f t="shared" ca="1" si="8"/>
        <v>137651.80527538981</v>
      </c>
      <c r="J84" s="508">
        <f t="shared" ca="1" si="10"/>
        <v>1986858.5883740438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1841598.4775349631</v>
      </c>
      <c r="D85" s="494">
        <f t="shared" ca="1" si="4"/>
        <v>1519928.1186788369</v>
      </c>
      <c r="E85" s="494">
        <f t="shared" ca="1" si="5"/>
        <v>321670.3588561262</v>
      </c>
      <c r="F85" s="494">
        <f t="shared" ca="1" si="6"/>
        <v>280280443.85877526</v>
      </c>
      <c r="G85" s="495">
        <v>46243</v>
      </c>
      <c r="H85" s="494">
        <f t="shared" ca="1" si="7"/>
        <v>7599.6405933941842</v>
      </c>
      <c r="I85" s="496">
        <f t="shared" ca="1" si="8"/>
        <v>142078.20383219401</v>
      </c>
      <c r="J85" s="508">
        <f t="shared" ca="1" si="10"/>
        <v>1991276.3219605512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1841598.4775349631</v>
      </c>
      <c r="D86" s="494">
        <f t="shared" ca="1" si="4"/>
        <v>1518185.7375683661</v>
      </c>
      <c r="E86" s="494">
        <f t="shared" ca="1" si="5"/>
        <v>323412.73996659694</v>
      </c>
      <c r="F86" s="494">
        <f t="shared" ca="1" si="6"/>
        <v>279957031.11880869</v>
      </c>
      <c r="G86" s="495">
        <v>46274</v>
      </c>
      <c r="H86" s="494">
        <f t="shared" ca="1" si="7"/>
        <v>7590.9286878418307</v>
      </c>
      <c r="I86" s="496">
        <f t="shared" ca="1" si="8"/>
        <v>141915.33140715986</v>
      </c>
      <c r="J86" s="508">
        <f t="shared" ca="1" si="10"/>
        <v>1991104.7376299647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1841598.4775349631</v>
      </c>
      <c r="D87" s="494">
        <f t="shared" ca="1" si="4"/>
        <v>1516433.9185602139</v>
      </c>
      <c r="E87" s="494">
        <f t="shared" ca="1" si="5"/>
        <v>325164.55897474918</v>
      </c>
      <c r="F87" s="494">
        <f t="shared" ca="1" si="6"/>
        <v>279631866.55983394</v>
      </c>
      <c r="G87" s="495">
        <v>46304</v>
      </c>
      <c r="H87" s="494">
        <f t="shared" ca="1" si="7"/>
        <v>7582.1695928010695</v>
      </c>
      <c r="I87" s="496">
        <f t="shared" ca="1" si="8"/>
        <v>137178.94524821625</v>
      </c>
      <c r="J87" s="508">
        <f t="shared" ca="1" si="10"/>
        <v>1986359.5923759802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1841598.4775349631</v>
      </c>
      <c r="D88" s="494">
        <f t="shared" ca="1" si="4"/>
        <v>1514672.610532434</v>
      </c>
      <c r="E88" s="494">
        <f t="shared" ca="1" si="5"/>
        <v>326925.86700252909</v>
      </c>
      <c r="F88" s="494">
        <f t="shared" ca="1" si="6"/>
        <v>279304940.6928314</v>
      </c>
      <c r="G88" s="495">
        <v>46335</v>
      </c>
      <c r="H88" s="494">
        <f t="shared" ca="1" si="7"/>
        <v>7573.36305266217</v>
      </c>
      <c r="I88" s="496">
        <f t="shared" ca="1" si="8"/>
        <v>141586.93510146256</v>
      </c>
      <c r="J88" s="508">
        <f t="shared" ca="1" si="10"/>
        <v>1990758.7756890878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1841598.4775349631</v>
      </c>
      <c r="D89" s="494">
        <f t="shared" ca="1" si="4"/>
        <v>1512901.76208617</v>
      </c>
      <c r="E89" s="494">
        <f t="shared" ca="1" si="5"/>
        <v>328696.71544879302</v>
      </c>
      <c r="F89" s="494">
        <f t="shared" ca="1" si="6"/>
        <v>278976243.9773826</v>
      </c>
      <c r="G89" s="495">
        <v>46365</v>
      </c>
      <c r="H89" s="494">
        <f t="shared" ca="1" si="7"/>
        <v>7564.5088104308497</v>
      </c>
      <c r="I89" s="496">
        <f t="shared" ca="1" si="8"/>
        <v>136859.42093948738</v>
      </c>
      <c r="J89" s="508">
        <f t="shared" ca="1" si="10"/>
        <v>1986022.4072848812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1841598.4775349631</v>
      </c>
      <c r="D90" s="494">
        <f t="shared" ca="1" si="4"/>
        <v>1511121.3215441557</v>
      </c>
      <c r="E90" s="494">
        <f t="shared" ca="1" si="5"/>
        <v>330477.15599080734</v>
      </c>
      <c r="F90" s="494">
        <f t="shared" ca="1" si="6"/>
        <v>278645766.82139182</v>
      </c>
      <c r="G90" s="495">
        <v>46396</v>
      </c>
      <c r="H90" s="494">
        <f t="shared" ca="1" si="7"/>
        <v>7555.6066077207788</v>
      </c>
      <c r="I90" s="496">
        <f t="shared" ca="1" si="8"/>
        <v>141254.97153388138</v>
      </c>
      <c r="J90" s="508">
        <f t="shared" ca="1" si="10"/>
        <v>1990409.055676565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1841598.4775349631</v>
      </c>
      <c r="D91" s="494">
        <f t="shared" ca="1" si="4"/>
        <v>1509331.2369492059</v>
      </c>
      <c r="E91" s="494">
        <f t="shared" ca="1" si="5"/>
        <v>332267.24058575719</v>
      </c>
      <c r="F91" s="494">
        <f t="shared" ca="1" si="6"/>
        <v>278313499.58080608</v>
      </c>
      <c r="G91" s="495">
        <v>46427</v>
      </c>
      <c r="H91" s="494">
        <f t="shared" ca="1" si="7"/>
        <v>7546.6561847460289</v>
      </c>
      <c r="I91" s="496">
        <f t="shared" ca="1" si="8"/>
        <v>141087.63993389803</v>
      </c>
      <c r="J91" s="508">
        <f t="shared" ca="1" si="10"/>
        <v>1990232.7736536071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1841598.4775349631</v>
      </c>
      <c r="D92" s="494">
        <f t="shared" ca="1" si="4"/>
        <v>1507531.4560626997</v>
      </c>
      <c r="E92" s="494">
        <f t="shared" ca="1" si="5"/>
        <v>334067.02147226338</v>
      </c>
      <c r="F92" s="494">
        <f t="shared" ca="1" si="6"/>
        <v>277979432.5593338</v>
      </c>
      <c r="G92" s="495">
        <v>46455</v>
      </c>
      <c r="H92" s="494">
        <f t="shared" ca="1" si="7"/>
        <v>7537.6572803134986</v>
      </c>
      <c r="I92" s="496">
        <f t="shared" ca="1" si="8"/>
        <v>127282.04047495528</v>
      </c>
      <c r="J92" s="508">
        <f t="shared" ca="1" si="10"/>
        <v>1976418.1752902318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1841598.4775349631</v>
      </c>
      <c r="D93" s="494">
        <f t="shared" ca="1" si="4"/>
        <v>1505721.9263630582</v>
      </c>
      <c r="E93" s="494">
        <f t="shared" ca="1" si="5"/>
        <v>335876.5511719049</v>
      </c>
      <c r="F93" s="494">
        <f t="shared" ca="1" si="6"/>
        <v>277643556.0081619</v>
      </c>
      <c r="G93" s="495">
        <v>46486</v>
      </c>
      <c r="H93" s="494">
        <f t="shared" ca="1" si="7"/>
        <v>7528.6096318152904</v>
      </c>
      <c r="I93" s="496">
        <f t="shared" ca="1" si="8"/>
        <v>140750.25268587601</v>
      </c>
      <c r="J93" s="508">
        <f t="shared" ca="1" si="10"/>
        <v>1989877.3398526544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1841598.4775349631</v>
      </c>
      <c r="D94" s="494">
        <f t="shared" ca="1" si="4"/>
        <v>1503902.5950442103</v>
      </c>
      <c r="E94" s="494">
        <f t="shared" ca="1" si="5"/>
        <v>337695.88249075273</v>
      </c>
      <c r="F94" s="494">
        <f t="shared" ca="1" si="6"/>
        <v>277305860.12567115</v>
      </c>
      <c r="G94" s="495">
        <v>46516</v>
      </c>
      <c r="H94" s="494">
        <f t="shared" ca="1" si="7"/>
        <v>7519.5129752210514</v>
      </c>
      <c r="I94" s="496">
        <f t="shared" ca="1" si="8"/>
        <v>136045.34244399931</v>
      </c>
      <c r="J94" s="508">
        <f t="shared" ca="1" si="10"/>
        <v>1985163.3329541835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1841598.4775349631</v>
      </c>
      <c r="D95" s="494">
        <f t="shared" ca="1" si="4"/>
        <v>1502073.409014052</v>
      </c>
      <c r="E95" s="494">
        <f t="shared" ca="1" si="5"/>
        <v>339525.06852091104</v>
      </c>
      <c r="F95" s="494">
        <f t="shared" ca="1" si="6"/>
        <v>276966335.05715024</v>
      </c>
      <c r="G95" s="495">
        <v>46547</v>
      </c>
      <c r="H95" s="494">
        <f t="shared" ca="1" si="7"/>
        <v>7510.3670450702602</v>
      </c>
      <c r="I95" s="496">
        <f t="shared" ca="1" si="8"/>
        <v>140409.20051029816</v>
      </c>
      <c r="J95" s="508">
        <f t="shared" ca="1" si="10"/>
        <v>1989518.0450903315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1841598.4775349631</v>
      </c>
      <c r="D96" s="494">
        <f t="shared" ca="1" si="4"/>
        <v>1500234.3148928971</v>
      </c>
      <c r="E96" s="494">
        <f t="shared" ca="1" si="5"/>
        <v>341364.1626420659</v>
      </c>
      <c r="F96" s="494">
        <f t="shared" ca="1" si="6"/>
        <v>276624970.89450818</v>
      </c>
      <c r="G96" s="495">
        <v>46577</v>
      </c>
      <c r="H96" s="494">
        <f t="shared" ca="1" si="7"/>
        <v>7501.1715744644862</v>
      </c>
      <c r="I96" s="496">
        <f t="shared" ca="1" si="8"/>
        <v>135713.50417800361</v>
      </c>
      <c r="J96" s="508">
        <f t="shared" ca="1" si="10"/>
        <v>1984813.1532874312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1841598.4775349631</v>
      </c>
      <c r="D97" s="494">
        <f t="shared" ca="1" si="4"/>
        <v>1498385.2590119194</v>
      </c>
      <c r="E97" s="494">
        <f t="shared" ca="1" si="5"/>
        <v>343213.21852304367</v>
      </c>
      <c r="F97" s="494">
        <f t="shared" ca="1" si="6"/>
        <v>276281757.67598516</v>
      </c>
      <c r="G97" s="495">
        <v>46608</v>
      </c>
      <c r="H97" s="494">
        <f t="shared" ca="1" si="7"/>
        <v>7491.9262950595967</v>
      </c>
      <c r="I97" s="496">
        <f t="shared" ca="1" si="8"/>
        <v>140064.44359625262</v>
      </c>
      <c r="J97" s="508">
        <f t="shared" ca="1" si="10"/>
        <v>1989154.8474262753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1841598.4775349631</v>
      </c>
      <c r="D98" s="494">
        <f t="shared" ca="1" si="4"/>
        <v>1496526.1874115863</v>
      </c>
      <c r="E98" s="494">
        <f t="shared" ca="1" si="5"/>
        <v>345072.29012337676</v>
      </c>
      <c r="F98" s="494">
        <f t="shared" ca="1" si="6"/>
        <v>275936685.38586175</v>
      </c>
      <c r="G98" s="495">
        <v>46639</v>
      </c>
      <c r="H98" s="494">
        <f t="shared" ca="1" si="7"/>
        <v>7482.6309370579311</v>
      </c>
      <c r="I98" s="496">
        <f t="shared" ca="1" si="8"/>
        <v>139890.66330327382</v>
      </c>
      <c r="J98" s="508">
        <f t="shared" ca="1" si="10"/>
        <v>1988971.7717752948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1841598.4775349631</v>
      </c>
      <c r="D99" s="494">
        <f t="shared" ca="1" si="4"/>
        <v>1494657.0458400846</v>
      </c>
      <c r="E99" s="494">
        <f t="shared" ca="1" si="5"/>
        <v>346941.4316948785</v>
      </c>
      <c r="F99" s="494">
        <f t="shared" ca="1" si="6"/>
        <v>275589743.95416689</v>
      </c>
      <c r="G99" s="495">
        <v>46669</v>
      </c>
      <c r="H99" s="494">
        <f t="shared" ca="1" si="7"/>
        <v>7473.2852292004227</v>
      </c>
      <c r="I99" s="496">
        <f t="shared" ca="1" si="8"/>
        <v>135208.97583907226</v>
      </c>
      <c r="J99" s="508">
        <f t="shared" ca="1" si="10"/>
        <v>1984280.7386032357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1841598.4775349631</v>
      </c>
      <c r="D100" s="494">
        <f t="shared" ca="1" si="4"/>
        <v>1492777.7797517374</v>
      </c>
      <c r="E100" s="494">
        <f t="shared" ca="1" si="5"/>
        <v>348820.69778322568</v>
      </c>
      <c r="F100" s="494">
        <f t="shared" ca="1" si="6"/>
        <v>275240923.25638366</v>
      </c>
      <c r="G100" s="495">
        <v>46700</v>
      </c>
      <c r="H100" s="494">
        <f t="shared" ca="1" si="7"/>
        <v>7463.888898758687</v>
      </c>
      <c r="I100" s="496">
        <f t="shared" ca="1" si="8"/>
        <v>139540.27368879315</v>
      </c>
      <c r="J100" s="508">
        <f t="shared" ca="1" si="10"/>
        <v>1988602.6401225149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1841598.4775349631</v>
      </c>
      <c r="D101" s="494">
        <f t="shared" ca="1" si="4"/>
        <v>1490888.3343054114</v>
      </c>
      <c r="E101" s="494">
        <f t="shared" ca="1" si="5"/>
        <v>350710.14322955161</v>
      </c>
      <c r="F101" s="494">
        <f t="shared" ca="1" si="6"/>
        <v>274890213.11315411</v>
      </c>
      <c r="G101" s="495">
        <v>46730</v>
      </c>
      <c r="H101" s="494">
        <f t="shared" ca="1" si="7"/>
        <v>7454.4416715270572</v>
      </c>
      <c r="I101" s="496">
        <f t="shared" ca="1" si="8"/>
        <v>134868.05239562798</v>
      </c>
      <c r="J101" s="508">
        <f t="shared" ca="1" si="10"/>
        <v>1983920.9716021181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1841598.4775349631</v>
      </c>
      <c r="D102" s="494">
        <f t="shared" ca="1" si="4"/>
        <v>1488988.6543629181</v>
      </c>
      <c r="E102" s="494">
        <f t="shared" ca="1" si="5"/>
        <v>352609.82317204494</v>
      </c>
      <c r="F102" s="494">
        <f t="shared" ca="1" si="6"/>
        <v>274537603.28998208</v>
      </c>
      <c r="G102" s="495">
        <v>46761</v>
      </c>
      <c r="H102" s="494">
        <f t="shared" ca="1" si="7"/>
        <v>7444.9432718145908</v>
      </c>
      <c r="I102" s="496">
        <f t="shared" ca="1" si="8"/>
        <v>139186.07790629368</v>
      </c>
      <c r="J102" s="508">
        <f t="shared" ca="1" si="10"/>
        <v>1988229.4987130715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1841598.4775349631</v>
      </c>
      <c r="D103" s="494">
        <f t="shared" ca="1" si="4"/>
        <v>1487078.6844874029</v>
      </c>
      <c r="E103" s="494">
        <f t="shared" ca="1" si="5"/>
        <v>354519.79304756015</v>
      </c>
      <c r="F103" s="494">
        <f t="shared" ca="1" si="6"/>
        <v>274183083.49693453</v>
      </c>
      <c r="G103" s="495">
        <v>46792</v>
      </c>
      <c r="H103" s="494">
        <f t="shared" ca="1" si="7"/>
        <v>7435.3934224370141</v>
      </c>
      <c r="I103" s="496">
        <f t="shared" ca="1" si="8"/>
        <v>139007.53979916091</v>
      </c>
      <c r="J103" s="508">
        <f t="shared" ca="1" si="10"/>
        <v>1988041.410756561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1841598.4775349631</v>
      </c>
      <c r="D104" s="494">
        <f t="shared" ca="1" si="4"/>
        <v>1485158.3689417287</v>
      </c>
      <c r="E104" s="494">
        <f t="shared" ca="1" si="5"/>
        <v>356440.10859323433</v>
      </c>
      <c r="F104" s="494">
        <f t="shared" ca="1" si="6"/>
        <v>273826643.38834131</v>
      </c>
      <c r="G104" s="495">
        <v>46821</v>
      </c>
      <c r="H104" s="494">
        <f t="shared" ca="1" si="7"/>
        <v>7425.791844708644</v>
      </c>
      <c r="I104" s="496">
        <f t="shared" ca="1" si="8"/>
        <v>129871.38721638132</v>
      </c>
      <c r="J104" s="508">
        <f t="shared" ca="1" si="10"/>
        <v>1978895.6565960529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1841598.4775349631</v>
      </c>
      <c r="D105" s="494">
        <f t="shared" ca="1" si="4"/>
        <v>1483227.6516868488</v>
      </c>
      <c r="E105" s="494">
        <f t="shared" ca="1" si="5"/>
        <v>358370.82584811421</v>
      </c>
      <c r="F105" s="494">
        <f t="shared" ca="1" si="6"/>
        <v>273468272.56249321</v>
      </c>
      <c r="G105" s="495">
        <v>46852</v>
      </c>
      <c r="H105" s="494">
        <f t="shared" ca="1" si="7"/>
        <v>7416.1382584342446</v>
      </c>
      <c r="I105" s="496">
        <f t="shared" ca="1" si="8"/>
        <v>138647.55710229679</v>
      </c>
      <c r="J105" s="508">
        <f t="shared" ca="1" si="10"/>
        <v>1987662.1728956939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1841598.4775349631</v>
      </c>
      <c r="D106" s="494">
        <f t="shared" ca="1" si="4"/>
        <v>1481286.4763801715</v>
      </c>
      <c r="E106" s="494">
        <f t="shared" ca="1" si="5"/>
        <v>360312.00115479156</v>
      </c>
      <c r="F106" s="494">
        <f t="shared" ca="1" si="6"/>
        <v>273107960.56133842</v>
      </c>
      <c r="G106" s="495">
        <v>46882</v>
      </c>
      <c r="H106" s="494">
        <f t="shared" ca="1" si="7"/>
        <v>7406.4323819008578</v>
      </c>
      <c r="I106" s="496">
        <f t="shared" ca="1" si="8"/>
        <v>133999.45355562167</v>
      </c>
      <c r="J106" s="508">
        <f t="shared" ca="1" si="10"/>
        <v>1983004.3634724857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1841598.4775349631</v>
      </c>
      <c r="D107" s="494">
        <f t="shared" ca="1" si="4"/>
        <v>1479334.7863739165</v>
      </c>
      <c r="E107" s="494">
        <f t="shared" ca="1" si="5"/>
        <v>362263.6911610465</v>
      </c>
      <c r="F107" s="494">
        <f t="shared" ca="1" si="6"/>
        <v>272745696.87017739</v>
      </c>
      <c r="G107" s="495">
        <v>46913</v>
      </c>
      <c r="H107" s="494">
        <f t="shared" ca="1" si="7"/>
        <v>7396.6739318695827</v>
      </c>
      <c r="I107" s="496">
        <f t="shared" ca="1" si="8"/>
        <v>138283.664030891</v>
      </c>
      <c r="J107" s="508">
        <f t="shared" ca="1" si="10"/>
        <v>1987278.8154977236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1841598.4775349631</v>
      </c>
      <c r="D108" s="494">
        <f t="shared" ca="1" si="4"/>
        <v>1477372.5247134608</v>
      </c>
      <c r="E108" s="494">
        <f t="shared" ca="1" si="5"/>
        <v>364225.95282150223</v>
      </c>
      <c r="F108" s="494">
        <f t="shared" ca="1" si="6"/>
        <v>272381470.9173559</v>
      </c>
      <c r="G108" s="495">
        <v>46943</v>
      </c>
      <c r="H108" s="494">
        <f t="shared" ca="1" si="7"/>
        <v>7386.8626235673037</v>
      </c>
      <c r="I108" s="496">
        <f t="shared" ca="1" si="8"/>
        <v>133645.39146638691</v>
      </c>
      <c r="J108" s="508">
        <f t="shared" ca="1" si="10"/>
        <v>1982630.7316249171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1841598.4775349631</v>
      </c>
      <c r="D109" s="494">
        <f t="shared" ca="1" si="4"/>
        <v>1475399.6341356777</v>
      </c>
      <c r="E109" s="494">
        <f t="shared" ca="1" si="5"/>
        <v>366198.84339928534</v>
      </c>
      <c r="F109" s="494">
        <f t="shared" ca="1" si="6"/>
        <v>272015272.07395661</v>
      </c>
      <c r="G109" s="495">
        <v>46974</v>
      </c>
      <c r="H109" s="494">
        <f t="shared" ca="1" si="7"/>
        <v>7376.9981706783883</v>
      </c>
      <c r="I109" s="496">
        <f t="shared" ca="1" si="8"/>
        <v>137915.81810782119</v>
      </c>
      <c r="J109" s="508">
        <f t="shared" ca="1" si="10"/>
        <v>1986891.2938134628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1841598.4775349631</v>
      </c>
      <c r="D110" s="494">
        <f t="shared" ca="1" si="4"/>
        <v>1473416.057067265</v>
      </c>
      <c r="E110" s="494">
        <f t="shared" ca="1" si="5"/>
        <v>368182.42046769802</v>
      </c>
      <c r="F110" s="494">
        <f t="shared" ca="1" si="6"/>
        <v>271647089.65348893</v>
      </c>
      <c r="G110" s="495">
        <v>47005</v>
      </c>
      <c r="H110" s="494">
        <f t="shared" ca="1" si="7"/>
        <v>7367.0802853363248</v>
      </c>
      <c r="I110" s="496">
        <f t="shared" ca="1" si="8"/>
        <v>137730.39942678</v>
      </c>
      <c r="J110" s="508">
        <f t="shared" ca="1" si="10"/>
        <v>1986695.9572470794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1841598.4775349631</v>
      </c>
      <c r="D111" s="494">
        <f t="shared" ca="1" si="4"/>
        <v>1471421.7356230651</v>
      </c>
      <c r="E111" s="494">
        <f t="shared" ca="1" si="5"/>
        <v>370176.7419118979</v>
      </c>
      <c r="F111" s="494">
        <f t="shared" ca="1" si="6"/>
        <v>271276912.91157705</v>
      </c>
      <c r="G111" s="495">
        <v>47035</v>
      </c>
      <c r="H111" s="494">
        <f t="shared" ca="1" si="7"/>
        <v>7357.1086781153253</v>
      </c>
      <c r="I111" s="496">
        <f t="shared" ca="1" si="8"/>
        <v>133107.07393020956</v>
      </c>
      <c r="J111" s="508">
        <f t="shared" ca="1" si="10"/>
        <v>1982062.6601432879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1841598.4775349631</v>
      </c>
      <c r="D112" s="494">
        <f t="shared" ref="D112:D175" ca="1" si="12">+F111*(($H$6/100)/$H$9)</f>
        <v>1469416.6116043758</v>
      </c>
      <c r="E112" s="494">
        <f t="shared" ref="E112:E175" ca="1" si="13">+C112-D112</f>
        <v>372181.86593058729</v>
      </c>
      <c r="F112" s="494">
        <f t="shared" ref="F112:F175" ca="1" si="14">IF(F111&lt;1,0,+F111-E112)</f>
        <v>270904731.04564643</v>
      </c>
      <c r="G112" s="495">
        <v>47066</v>
      </c>
      <c r="H112" s="494">
        <f t="shared" ref="H112:H175" ca="1" si="15">+D112*$H$7/100</f>
        <v>7347.083058021879</v>
      </c>
      <c r="I112" s="496">
        <f t="shared" ref="I112:I175" ca="1" si="16">+F111*$R$41*O112</f>
        <v>137356.54357089516</v>
      </c>
      <c r="J112" s="508">
        <f t="shared" ca="1" si="10"/>
        <v>1986302.1041638802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1841598.4775349631</v>
      </c>
      <c r="D113" s="494">
        <f t="shared" ca="1" si="12"/>
        <v>1467400.6264972514</v>
      </c>
      <c r="E113" s="494">
        <f t="shared" ca="1" si="13"/>
        <v>374197.8510377116</v>
      </c>
      <c r="F113" s="494">
        <f t="shared" ca="1" si="14"/>
        <v>270530533.19460869</v>
      </c>
      <c r="G113" s="495">
        <v>47096</v>
      </c>
      <c r="H113" s="494">
        <f t="shared" ca="1" si="15"/>
        <v>7337.0031324862575</v>
      </c>
      <c r="I113" s="496">
        <f t="shared" ca="1" si="16"/>
        <v>132743.31821236675</v>
      </c>
      <c r="J113" s="508">
        <f t="shared" ref="J113:J176" ca="1" si="18">+C113+H113+I113</f>
        <v>1981678.798879816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1841598.4775349631</v>
      </c>
      <c r="D114" s="494">
        <f t="shared" ca="1" si="12"/>
        <v>1465373.7214707972</v>
      </c>
      <c r="E114" s="494">
        <f t="shared" ca="1" si="13"/>
        <v>376224.75606416585</v>
      </c>
      <c r="F114" s="494">
        <f t="shared" ca="1" si="14"/>
        <v>270154308.43854451</v>
      </c>
      <c r="G114" s="495">
        <v>47127</v>
      </c>
      <c r="H114" s="494">
        <f t="shared" ca="1" si="15"/>
        <v>7326.8686073539857</v>
      </c>
      <c r="I114" s="496">
        <f t="shared" ca="1" si="16"/>
        <v>136978.62664087018</v>
      </c>
      <c r="J114" s="508">
        <f t="shared" ca="1" si="18"/>
        <v>1985903.9727831872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1841598.4775349631</v>
      </c>
      <c r="D115" s="494">
        <f t="shared" ca="1" si="12"/>
        <v>1463335.8373754495</v>
      </c>
      <c r="E115" s="494">
        <f t="shared" ca="1" si="13"/>
        <v>378262.64015951357</v>
      </c>
      <c r="F115" s="494">
        <f t="shared" ca="1" si="14"/>
        <v>269776045.79838502</v>
      </c>
      <c r="G115" s="495">
        <v>47158</v>
      </c>
      <c r="H115" s="494">
        <f t="shared" ca="1" si="15"/>
        <v>7316.679186877247</v>
      </c>
      <c r="I115" s="496">
        <f t="shared" ca="1" si="16"/>
        <v>136788.13150604969</v>
      </c>
      <c r="J115" s="508">
        <f t="shared" ca="1" si="18"/>
        <v>1985703.2882278902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1841598.4775349631</v>
      </c>
      <c r="D116" s="494">
        <f t="shared" ca="1" si="12"/>
        <v>1461286.9147412523</v>
      </c>
      <c r="E116" s="494">
        <f t="shared" ca="1" si="13"/>
        <v>380311.56279371073</v>
      </c>
      <c r="F116" s="494">
        <f t="shared" ca="1" si="14"/>
        <v>269395734.23559129</v>
      </c>
      <c r="G116" s="495">
        <v>47186</v>
      </c>
      <c r="H116" s="494">
        <f t="shared" ca="1" si="15"/>
        <v>7306.4345737062613</v>
      </c>
      <c r="I116" s="496">
        <f t="shared" ca="1" si="16"/>
        <v>123377.57827846141</v>
      </c>
      <c r="J116" s="508">
        <f t="shared" ca="1" si="18"/>
        <v>1972282.4903871308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1841598.4775349631</v>
      </c>
      <c r="D117" s="494">
        <f t="shared" ca="1" si="12"/>
        <v>1459226.8937761195</v>
      </c>
      <c r="E117" s="494">
        <f t="shared" ca="1" si="13"/>
        <v>382371.5837588436</v>
      </c>
      <c r="F117" s="494">
        <f t="shared" ca="1" si="14"/>
        <v>269013362.65183246</v>
      </c>
      <c r="G117" s="495">
        <v>47217</v>
      </c>
      <c r="H117" s="494">
        <f t="shared" ca="1" si="15"/>
        <v>7296.1344688805975</v>
      </c>
      <c r="I117" s="496">
        <f t="shared" ca="1" si="16"/>
        <v>136404.04010128771</v>
      </c>
      <c r="J117" s="508">
        <f t="shared" ca="1" si="18"/>
        <v>1985298.6521051312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1841598.4775349631</v>
      </c>
      <c r="D118" s="494">
        <f t="shared" ca="1" si="12"/>
        <v>1457155.7143640926</v>
      </c>
      <c r="E118" s="494">
        <f t="shared" ca="1" si="13"/>
        <v>384442.76317087049</v>
      </c>
      <c r="F118" s="494">
        <f t="shared" ca="1" si="14"/>
        <v>268628919.88866156</v>
      </c>
      <c r="G118" s="495">
        <v>47247</v>
      </c>
      <c r="H118" s="494">
        <f t="shared" ca="1" si="15"/>
        <v>7285.7785718204632</v>
      </c>
      <c r="I118" s="496">
        <f t="shared" ca="1" si="16"/>
        <v>131816.5476993979</v>
      </c>
      <c r="J118" s="508">
        <f t="shared" ca="1" si="18"/>
        <v>1980700.8038061813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1841598.4775349631</v>
      </c>
      <c r="D119" s="494">
        <f t="shared" ca="1" si="12"/>
        <v>1455073.3160635836</v>
      </c>
      <c r="E119" s="494">
        <f t="shared" ca="1" si="13"/>
        <v>386525.16147137946</v>
      </c>
      <c r="F119" s="494">
        <f t="shared" ca="1" si="14"/>
        <v>268242394.7271902</v>
      </c>
      <c r="G119" s="495">
        <v>47278</v>
      </c>
      <c r="H119" s="494">
        <f t="shared" ca="1" si="15"/>
        <v>7275.3665803179183</v>
      </c>
      <c r="I119" s="496">
        <f t="shared" ca="1" si="16"/>
        <v>136015.77643695896</v>
      </c>
      <c r="J119" s="508">
        <f t="shared" ca="1" si="18"/>
        <v>1984889.6205522399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1841598.4775349631</v>
      </c>
      <c r="D120" s="494">
        <f t="shared" ca="1" si="12"/>
        <v>1452979.6381056136</v>
      </c>
      <c r="E120" s="494">
        <f t="shared" ca="1" si="13"/>
        <v>388618.83942934941</v>
      </c>
      <c r="F120" s="494">
        <f t="shared" ca="1" si="14"/>
        <v>267853775.88776085</v>
      </c>
      <c r="G120" s="495">
        <v>47308</v>
      </c>
      <c r="H120" s="494">
        <f t="shared" ca="1" si="15"/>
        <v>7264.898190528068</v>
      </c>
      <c r="I120" s="496">
        <f t="shared" ca="1" si="16"/>
        <v>131438.77341632318</v>
      </c>
      <c r="J120" s="508">
        <f t="shared" ca="1" si="18"/>
        <v>1980302.1491418143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1841598.4775349631</v>
      </c>
      <c r="D121" s="494">
        <f t="shared" ca="1" si="12"/>
        <v>1450874.6193920381</v>
      </c>
      <c r="E121" s="494">
        <f t="shared" ca="1" si="13"/>
        <v>390723.85814292496</v>
      </c>
      <c r="F121" s="494">
        <f t="shared" ca="1" si="14"/>
        <v>267463052.02961794</v>
      </c>
      <c r="G121" s="495">
        <v>47339</v>
      </c>
      <c r="H121" s="494">
        <f t="shared" ca="1" si="15"/>
        <v>7254.3730969601902</v>
      </c>
      <c r="I121" s="496">
        <f t="shared" ca="1" si="16"/>
        <v>135623.29519116957</v>
      </c>
      <c r="J121" s="508">
        <f t="shared" ca="1" si="18"/>
        <v>1984476.1458230927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1841598.4775349631</v>
      </c>
      <c r="D122" s="494">
        <f t="shared" ca="1" si="12"/>
        <v>1448758.1984937638</v>
      </c>
      <c r="E122" s="494">
        <f t="shared" ca="1" si="13"/>
        <v>392840.27904119925</v>
      </c>
      <c r="F122" s="494">
        <f t="shared" ca="1" si="14"/>
        <v>267070211.75057673</v>
      </c>
      <c r="G122" s="495">
        <v>47370</v>
      </c>
      <c r="H122" s="494">
        <f t="shared" ca="1" si="15"/>
        <v>7243.7909924688192</v>
      </c>
      <c r="I122" s="496">
        <f t="shared" ca="1" si="16"/>
        <v>135425.45867766321</v>
      </c>
      <c r="J122" s="508">
        <f t="shared" ca="1" si="18"/>
        <v>1984267.7272050951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1841598.4775349631</v>
      </c>
      <c r="D123" s="494">
        <f t="shared" ca="1" si="12"/>
        <v>1446630.3136489573</v>
      </c>
      <c r="E123" s="494">
        <f t="shared" ca="1" si="13"/>
        <v>394968.16388600576</v>
      </c>
      <c r="F123" s="494">
        <f t="shared" ca="1" si="14"/>
        <v>266675243.58669072</v>
      </c>
      <c r="G123" s="495">
        <v>47400</v>
      </c>
      <c r="H123" s="494">
        <f t="shared" ca="1" si="15"/>
        <v>7233.1515682447862</v>
      </c>
      <c r="I123" s="496">
        <f t="shared" ca="1" si="16"/>
        <v>130864.40375778258</v>
      </c>
      <c r="J123" s="508">
        <f t="shared" ca="1" si="18"/>
        <v>1979696.0328609904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1841598.4775349631</v>
      </c>
      <c r="D124" s="494">
        <f t="shared" ca="1" si="12"/>
        <v>1444490.9027612414</v>
      </c>
      <c r="E124" s="494">
        <f t="shared" ca="1" si="13"/>
        <v>397107.57477372163</v>
      </c>
      <c r="F124" s="494">
        <f t="shared" ca="1" si="14"/>
        <v>266278136.011917</v>
      </c>
      <c r="G124" s="495">
        <v>47431</v>
      </c>
      <c r="H124" s="494">
        <f t="shared" ca="1" si="15"/>
        <v>7222.4545138062067</v>
      </c>
      <c r="I124" s="496">
        <f t="shared" ca="1" si="16"/>
        <v>135026.56500272773</v>
      </c>
      <c r="J124" s="508">
        <f t="shared" ca="1" si="18"/>
        <v>1983847.497051497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1841598.4775349631</v>
      </c>
      <c r="D125" s="494">
        <f t="shared" ca="1" si="12"/>
        <v>1442339.9033978838</v>
      </c>
      <c r="E125" s="494">
        <f t="shared" ca="1" si="13"/>
        <v>399258.5741370793</v>
      </c>
      <c r="F125" s="494">
        <f t="shared" ca="1" si="14"/>
        <v>265878877.4377799</v>
      </c>
      <c r="G125" s="495">
        <v>47461</v>
      </c>
      <c r="H125" s="494">
        <f t="shared" ca="1" si="15"/>
        <v>7211.699516989419</v>
      </c>
      <c r="I125" s="496">
        <f t="shared" ca="1" si="16"/>
        <v>130476.28664583931</v>
      </c>
      <c r="J125" s="508">
        <f t="shared" ca="1" si="18"/>
        <v>1979286.4636977918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1841598.4775349631</v>
      </c>
      <c r="D126" s="494">
        <f t="shared" ca="1" si="12"/>
        <v>1440177.2527879744</v>
      </c>
      <c r="E126" s="494">
        <f t="shared" ca="1" si="13"/>
        <v>401421.22474698862</v>
      </c>
      <c r="F126" s="494">
        <f t="shared" ca="1" si="14"/>
        <v>265477456.2130329</v>
      </c>
      <c r="G126" s="495">
        <v>47492</v>
      </c>
      <c r="H126" s="494">
        <f t="shared" ca="1" si="15"/>
        <v>7200.8862639398722</v>
      </c>
      <c r="I126" s="496">
        <f t="shared" ca="1" si="16"/>
        <v>134623.33827599586</v>
      </c>
      <c r="J126" s="508">
        <f t="shared" ca="1" si="18"/>
        <v>1983422.7020748986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1841598.4775349631</v>
      </c>
      <c r="D127" s="494">
        <f t="shared" ca="1" si="12"/>
        <v>1438002.8878205949</v>
      </c>
      <c r="E127" s="494">
        <f t="shared" ca="1" si="13"/>
        <v>403595.58971436811</v>
      </c>
      <c r="F127" s="494">
        <f t="shared" ca="1" si="14"/>
        <v>265073860.62331852</v>
      </c>
      <c r="G127" s="495">
        <v>47523</v>
      </c>
      <c r="H127" s="494">
        <f t="shared" ca="1" si="15"/>
        <v>7190.0144391029744</v>
      </c>
      <c r="I127" s="496">
        <f t="shared" ca="1" si="16"/>
        <v>134420.08532919898</v>
      </c>
      <c r="J127" s="508">
        <f t="shared" ca="1" si="18"/>
        <v>1983208.577303265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1841598.4775349631</v>
      </c>
      <c r="D128" s="494">
        <f t="shared" ca="1" si="12"/>
        <v>1435816.7450429753</v>
      </c>
      <c r="E128" s="494">
        <f t="shared" ca="1" si="13"/>
        <v>405781.73249198776</v>
      </c>
      <c r="F128" s="494">
        <f t="shared" ca="1" si="14"/>
        <v>264668078.89082652</v>
      </c>
      <c r="G128" s="495">
        <v>47551</v>
      </c>
      <c r="H128" s="494">
        <f t="shared" ca="1" si="15"/>
        <v>7179.0837252148767</v>
      </c>
      <c r="I128" s="496">
        <f t="shared" ca="1" si="16"/>
        <v>121227.11225839765</v>
      </c>
      <c r="J128" s="508">
        <f t="shared" ca="1" si="18"/>
        <v>1970004.6735185757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1841598.4775349631</v>
      </c>
      <c r="D129" s="494">
        <f t="shared" ca="1" si="12"/>
        <v>1433618.7606586437</v>
      </c>
      <c r="E129" s="494">
        <f t="shared" ca="1" si="13"/>
        <v>407979.71687631938</v>
      </c>
      <c r="F129" s="494">
        <f t="shared" ca="1" si="14"/>
        <v>264260099.1739502</v>
      </c>
      <c r="G129" s="495">
        <v>47582</v>
      </c>
      <c r="H129" s="494">
        <f t="shared" ca="1" si="15"/>
        <v>7168.0938032932181</v>
      </c>
      <c r="I129" s="496">
        <f t="shared" ca="1" si="16"/>
        <v>134010.27061172182</v>
      </c>
      <c r="J129" s="508">
        <f t="shared" ca="1" si="18"/>
        <v>1982776.8419499781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1841598.4775349631</v>
      </c>
      <c r="D130" s="494">
        <f t="shared" ca="1" si="12"/>
        <v>1431408.8705255636</v>
      </c>
      <c r="E130" s="494">
        <f t="shared" ca="1" si="13"/>
        <v>410189.60700939945</v>
      </c>
      <c r="F130" s="494">
        <f t="shared" ca="1" si="14"/>
        <v>263849909.56694078</v>
      </c>
      <c r="G130" s="495">
        <v>47612</v>
      </c>
      <c r="H130" s="494">
        <f t="shared" ca="1" si="15"/>
        <v>7157.0443526278177</v>
      </c>
      <c r="I130" s="496">
        <f t="shared" ca="1" si="16"/>
        <v>129487.44859523559</v>
      </c>
      <c r="J130" s="508">
        <f t="shared" ca="1" si="18"/>
        <v>1978242.9704828265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1841598.4775349631</v>
      </c>
      <c r="D131" s="494">
        <f t="shared" ca="1" si="12"/>
        <v>1429187.0101542627</v>
      </c>
      <c r="E131" s="494">
        <f t="shared" ca="1" si="13"/>
        <v>412411.4673807004</v>
      </c>
      <c r="F131" s="494">
        <f t="shared" ca="1" si="14"/>
        <v>263437498.09956008</v>
      </c>
      <c r="G131" s="495">
        <v>47643</v>
      </c>
      <c r="H131" s="494">
        <f t="shared" ca="1" si="15"/>
        <v>7145.9350507713134</v>
      </c>
      <c r="I131" s="496">
        <f t="shared" ca="1" si="16"/>
        <v>133596.00421072767</v>
      </c>
      <c r="J131" s="508">
        <f t="shared" ca="1" si="18"/>
        <v>1982340.4167964621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1841598.4775349631</v>
      </c>
      <c r="D132" s="494">
        <f t="shared" ca="1" si="12"/>
        <v>1426953.1147059505</v>
      </c>
      <c r="E132" s="494">
        <f t="shared" ca="1" si="13"/>
        <v>414645.36282901256</v>
      </c>
      <c r="F132" s="494">
        <f t="shared" ca="1" si="14"/>
        <v>263022852.73673108</v>
      </c>
      <c r="G132" s="495">
        <v>47673</v>
      </c>
      <c r="H132" s="494">
        <f t="shared" ca="1" si="15"/>
        <v>7134.7655735297521</v>
      </c>
      <c r="I132" s="496">
        <f t="shared" ca="1" si="16"/>
        <v>129084.37406878441</v>
      </c>
      <c r="J132" s="508">
        <f t="shared" ca="1" si="18"/>
        <v>1977817.6171772773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1841598.4775349631</v>
      </c>
      <c r="D133" s="494">
        <f t="shared" ca="1" si="12"/>
        <v>1424707.1189906267</v>
      </c>
      <c r="E133" s="494">
        <f t="shared" ca="1" si="13"/>
        <v>416891.3585443364</v>
      </c>
      <c r="F133" s="494">
        <f t="shared" ca="1" si="14"/>
        <v>262605961.37818673</v>
      </c>
      <c r="G133" s="495">
        <v>47704</v>
      </c>
      <c r="H133" s="494">
        <f t="shared" ca="1" si="15"/>
        <v>7123.5355949531331</v>
      </c>
      <c r="I133" s="496">
        <f t="shared" ca="1" si="16"/>
        <v>133177.23776903149</v>
      </c>
      <c r="J133" s="508">
        <f t="shared" ca="1" si="18"/>
        <v>1981899.2508989477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1841598.4775349631</v>
      </c>
      <c r="D134" s="494">
        <f t="shared" ca="1" si="12"/>
        <v>1422448.9574651781</v>
      </c>
      <c r="E134" s="494">
        <f t="shared" ca="1" si="13"/>
        <v>419149.52006978495</v>
      </c>
      <c r="F134" s="494">
        <f t="shared" ca="1" si="14"/>
        <v>262186811.85811695</v>
      </c>
      <c r="G134" s="495">
        <v>47735</v>
      </c>
      <c r="H134" s="494">
        <f t="shared" ca="1" si="15"/>
        <v>7112.2447873258907</v>
      </c>
      <c r="I134" s="496">
        <f t="shared" ca="1" si="16"/>
        <v>132966.15177782185</v>
      </c>
      <c r="J134" s="508">
        <f t="shared" ca="1" si="18"/>
        <v>1981676.8741001107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1841598.4775349631</v>
      </c>
      <c r="D135" s="494">
        <f t="shared" ca="1" si="12"/>
        <v>1420178.564231467</v>
      </c>
      <c r="E135" s="494">
        <f t="shared" ca="1" si="13"/>
        <v>421419.91330349608</v>
      </c>
      <c r="F135" s="494">
        <f t="shared" ca="1" si="14"/>
        <v>261765391.94481346</v>
      </c>
      <c r="G135" s="495">
        <v>47765</v>
      </c>
      <c r="H135" s="494">
        <f t="shared" ca="1" si="15"/>
        <v>7100.8928211573348</v>
      </c>
      <c r="I135" s="496">
        <f t="shared" ca="1" si="16"/>
        <v>128471.5378104773</v>
      </c>
      <c r="J135" s="508">
        <f t="shared" ca="1" si="18"/>
        <v>1977170.9081665976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1841598.4775349631</v>
      </c>
      <c r="D136" s="494">
        <f t="shared" ca="1" si="12"/>
        <v>1417895.8730344062</v>
      </c>
      <c r="E136" s="494">
        <f t="shared" ca="1" si="13"/>
        <v>423702.60450055683</v>
      </c>
      <c r="F136" s="494">
        <f t="shared" ca="1" si="14"/>
        <v>261341689.3403129</v>
      </c>
      <c r="G136" s="495">
        <v>47796</v>
      </c>
      <c r="H136" s="494">
        <f t="shared" ca="1" si="15"/>
        <v>7089.4793651720311</v>
      </c>
      <c r="I136" s="496">
        <f t="shared" ca="1" si="16"/>
        <v>132540.54345472387</v>
      </c>
      <c r="J136" s="508">
        <f t="shared" ca="1" si="18"/>
        <v>1981228.500354859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1841598.4775349631</v>
      </c>
      <c r="D137" s="494">
        <f t="shared" ca="1" si="12"/>
        <v>1415600.8172600283</v>
      </c>
      <c r="E137" s="494">
        <f t="shared" ca="1" si="13"/>
        <v>425997.66027493472</v>
      </c>
      <c r="F137" s="494">
        <f t="shared" ca="1" si="14"/>
        <v>260915691.68003798</v>
      </c>
      <c r="G137" s="495">
        <v>47826</v>
      </c>
      <c r="H137" s="494">
        <f t="shared" ca="1" si="15"/>
        <v>7078.0040863001414</v>
      </c>
      <c r="I137" s="496">
        <f t="shared" ca="1" si="16"/>
        <v>128057.42777675331</v>
      </c>
      <c r="J137" s="508">
        <f t="shared" ca="1" si="18"/>
        <v>1976733.9093980163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1841598.4775349631</v>
      </c>
      <c r="D138" s="494">
        <f t="shared" ca="1" si="12"/>
        <v>1413293.329933539</v>
      </c>
      <c r="E138" s="494">
        <f t="shared" ca="1" si="13"/>
        <v>428305.14760142402</v>
      </c>
      <c r="F138" s="494">
        <f t="shared" ca="1" si="14"/>
        <v>260487386.53243655</v>
      </c>
      <c r="G138" s="495">
        <v>47857</v>
      </c>
      <c r="H138" s="494">
        <f t="shared" ca="1" si="15"/>
        <v>7066.4666496676955</v>
      </c>
      <c r="I138" s="496">
        <f t="shared" ca="1" si="16"/>
        <v>132110.31188732589</v>
      </c>
      <c r="J138" s="508">
        <f t="shared" ca="1" si="18"/>
        <v>1980775.2560719566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1841598.4775349631</v>
      </c>
      <c r="D139" s="494">
        <f t="shared" ca="1" si="12"/>
        <v>1410973.3437173646</v>
      </c>
      <c r="E139" s="494">
        <f t="shared" ca="1" si="13"/>
        <v>430625.13381759846</v>
      </c>
      <c r="F139" s="494">
        <f t="shared" ca="1" si="14"/>
        <v>260056761.39861894</v>
      </c>
      <c r="G139" s="495">
        <v>47888</v>
      </c>
      <c r="H139" s="494">
        <f t="shared" ca="1" si="15"/>
        <v>7054.8667185868226</v>
      </c>
      <c r="I139" s="496">
        <f t="shared" ca="1" si="16"/>
        <v>131893.44671425704</v>
      </c>
      <c r="J139" s="508">
        <f t="shared" ca="1" si="18"/>
        <v>1980546.7909678069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1841598.4775349631</v>
      </c>
      <c r="D140" s="494">
        <f t="shared" ca="1" si="12"/>
        <v>1408640.790909186</v>
      </c>
      <c r="E140" s="494">
        <f t="shared" ca="1" si="13"/>
        <v>432957.68662577705</v>
      </c>
      <c r="F140" s="494">
        <f t="shared" ca="1" si="14"/>
        <v>259623803.71199316</v>
      </c>
      <c r="G140" s="495">
        <v>47916</v>
      </c>
      <c r="H140" s="494">
        <f t="shared" ca="1" si="15"/>
        <v>7043.2039545459302</v>
      </c>
      <c r="I140" s="496">
        <f t="shared" ca="1" si="16"/>
        <v>118932.62554630173</v>
      </c>
      <c r="J140" s="508">
        <f t="shared" ca="1" si="18"/>
        <v>1967574.3070358108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1841598.4775349631</v>
      </c>
      <c r="D141" s="494">
        <f t="shared" ca="1" si="12"/>
        <v>1406295.603439963</v>
      </c>
      <c r="E141" s="494">
        <f t="shared" ca="1" si="13"/>
        <v>435302.87409500009</v>
      </c>
      <c r="F141" s="494">
        <f t="shared" ca="1" si="14"/>
        <v>259188500.83789816</v>
      </c>
      <c r="G141" s="495">
        <v>47947</v>
      </c>
      <c r="H141" s="494">
        <f t="shared" ca="1" si="15"/>
        <v>7031.4780171998145</v>
      </c>
      <c r="I141" s="496">
        <f t="shared" ca="1" si="16"/>
        <v>131456.18594617251</v>
      </c>
      <c r="J141" s="508">
        <f t="shared" ca="1" si="18"/>
        <v>1980086.1414983354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1841598.4775349631</v>
      </c>
      <c r="D142" s="494">
        <f t="shared" ca="1" si="12"/>
        <v>1403937.7128719485</v>
      </c>
      <c r="E142" s="494">
        <f t="shared" ca="1" si="13"/>
        <v>437660.76466301456</v>
      </c>
      <c r="F142" s="494">
        <f t="shared" ca="1" si="14"/>
        <v>258750840.07323515</v>
      </c>
      <c r="G142" s="495">
        <v>47977</v>
      </c>
      <c r="H142" s="494">
        <f t="shared" ca="1" si="15"/>
        <v>7019.6885643597425</v>
      </c>
      <c r="I142" s="496">
        <f t="shared" ca="1" si="16"/>
        <v>127002.3654105701</v>
      </c>
      <c r="J142" s="508">
        <f t="shared" ca="1" si="18"/>
        <v>1975620.5315098928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1841598.4775349631</v>
      </c>
      <c r="D143" s="494">
        <f t="shared" ca="1" si="12"/>
        <v>1401567.0503966904</v>
      </c>
      <c r="E143" s="494">
        <f t="shared" ca="1" si="13"/>
        <v>440031.42713827267</v>
      </c>
      <c r="F143" s="494">
        <f t="shared" ca="1" si="14"/>
        <v>258310808.64609689</v>
      </c>
      <c r="G143" s="495">
        <v>48008</v>
      </c>
      <c r="H143" s="494">
        <f t="shared" ca="1" si="15"/>
        <v>7007.8352519834516</v>
      </c>
      <c r="I143" s="496">
        <f t="shared" ca="1" si="16"/>
        <v>131014.17535708139</v>
      </c>
      <c r="J143" s="508">
        <f t="shared" ca="1" si="18"/>
        <v>1979620.488144028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1841598.4775349631</v>
      </c>
      <c r="D144" s="494">
        <f t="shared" ca="1" si="12"/>
        <v>1399183.5468330248</v>
      </c>
      <c r="E144" s="494">
        <f t="shared" ca="1" si="13"/>
        <v>442414.93070193822</v>
      </c>
      <c r="F144" s="494">
        <f t="shared" ca="1" si="14"/>
        <v>257868393.71539494</v>
      </c>
      <c r="G144" s="495">
        <v>48038</v>
      </c>
      <c r="H144" s="494">
        <f t="shared" ca="1" si="15"/>
        <v>6995.9177341651239</v>
      </c>
      <c r="I144" s="496">
        <f t="shared" ca="1" si="16"/>
        <v>126572.29623658747</v>
      </c>
      <c r="J144" s="508">
        <f t="shared" ca="1" si="18"/>
        <v>1975166.6915057157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1841598.4775349631</v>
      </c>
      <c r="D145" s="494">
        <f t="shared" ca="1" si="12"/>
        <v>1396787.132625056</v>
      </c>
      <c r="E145" s="494">
        <f t="shared" ca="1" si="13"/>
        <v>444811.34490990709</v>
      </c>
      <c r="F145" s="494">
        <f t="shared" ca="1" si="14"/>
        <v>257423582.37048504</v>
      </c>
      <c r="G145" s="495">
        <v>48069</v>
      </c>
      <c r="H145" s="494">
        <f t="shared" ca="1" si="15"/>
        <v>6983.9356631252795</v>
      </c>
      <c r="I145" s="496">
        <f t="shared" ca="1" si="16"/>
        <v>130567.36335122828</v>
      </c>
      <c r="J145" s="508">
        <f t="shared" ca="1" si="18"/>
        <v>1979149.7765493165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1841598.4775349631</v>
      </c>
      <c r="D146" s="494">
        <f t="shared" ca="1" si="12"/>
        <v>1394377.7378401274</v>
      </c>
      <c r="E146" s="494">
        <f t="shared" ca="1" si="13"/>
        <v>447220.73969483562</v>
      </c>
      <c r="F146" s="494">
        <f t="shared" ca="1" si="14"/>
        <v>256976361.6307902</v>
      </c>
      <c r="G146" s="495">
        <v>48100</v>
      </c>
      <c r="H146" s="494">
        <f t="shared" ca="1" si="15"/>
        <v>6971.8886892006376</v>
      </c>
      <c r="I146" s="496">
        <f t="shared" ca="1" si="16"/>
        <v>130342.14054025557</v>
      </c>
      <c r="J146" s="508">
        <f t="shared" ca="1" si="18"/>
        <v>1978912.5067644191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1841598.4775349631</v>
      </c>
      <c r="D147" s="494">
        <f t="shared" ca="1" si="12"/>
        <v>1391955.2921667802</v>
      </c>
      <c r="E147" s="494">
        <f t="shared" ca="1" si="13"/>
        <v>449643.18536818284</v>
      </c>
      <c r="F147" s="494">
        <f t="shared" ca="1" si="14"/>
        <v>256526718.44542202</v>
      </c>
      <c r="G147" s="495">
        <v>48130</v>
      </c>
      <c r="H147" s="494">
        <f t="shared" ca="1" si="15"/>
        <v>6959.7764608339012</v>
      </c>
      <c r="I147" s="496">
        <f t="shared" ca="1" si="16"/>
        <v>125918.41719908718</v>
      </c>
      <c r="J147" s="508">
        <f t="shared" ca="1" si="18"/>
        <v>1974476.671194884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1841598.4775349631</v>
      </c>
      <c r="D148" s="494">
        <f t="shared" ca="1" si="12"/>
        <v>1389519.7249127026</v>
      </c>
      <c r="E148" s="494">
        <f t="shared" ca="1" si="13"/>
        <v>452078.75262226048</v>
      </c>
      <c r="F148" s="494">
        <f t="shared" ca="1" si="14"/>
        <v>256074639.69279978</v>
      </c>
      <c r="G148" s="495">
        <v>48161</v>
      </c>
      <c r="H148" s="494">
        <f t="shared" ca="1" si="15"/>
        <v>6947.5986245635131</v>
      </c>
      <c r="I148" s="496">
        <f t="shared" ca="1" si="16"/>
        <v>129888.028439532</v>
      </c>
      <c r="J148" s="508">
        <f t="shared" ca="1" si="18"/>
        <v>1978434.1045990586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1841598.4775349631</v>
      </c>
      <c r="D149" s="494">
        <f t="shared" ca="1" si="12"/>
        <v>1387070.9650026655</v>
      </c>
      <c r="E149" s="494">
        <f t="shared" ca="1" si="13"/>
        <v>454527.51253229752</v>
      </c>
      <c r="F149" s="494">
        <f t="shared" ca="1" si="14"/>
        <v>255620112.18026748</v>
      </c>
      <c r="G149" s="495">
        <v>48191</v>
      </c>
      <c r="H149" s="494">
        <f t="shared" ca="1" si="15"/>
        <v>6935.3548250133281</v>
      </c>
      <c r="I149" s="496">
        <f t="shared" ca="1" si="16"/>
        <v>125476.57344947189</v>
      </c>
      <c r="J149" s="508">
        <f t="shared" ca="1" si="18"/>
        <v>1974010.4058094483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1841598.4775349631</v>
      </c>
      <c r="D150" s="494">
        <f t="shared" ca="1" si="12"/>
        <v>1384608.9409764488</v>
      </c>
      <c r="E150" s="494">
        <f t="shared" ca="1" si="13"/>
        <v>456989.53655851423</v>
      </c>
      <c r="F150" s="494">
        <f t="shared" ca="1" si="14"/>
        <v>255163122.64370897</v>
      </c>
      <c r="G150" s="495">
        <v>48222</v>
      </c>
      <c r="H150" s="494">
        <f t="shared" ca="1" si="15"/>
        <v>6923.0447048822443</v>
      </c>
      <c r="I150" s="496">
        <f t="shared" ca="1" si="16"/>
        <v>129428.98346727542</v>
      </c>
      <c r="J150" s="508">
        <f t="shared" ca="1" si="18"/>
        <v>1977950.5057071208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1841598.4775349631</v>
      </c>
      <c r="D151" s="494">
        <f t="shared" ca="1" si="12"/>
        <v>1382133.5809867571</v>
      </c>
      <c r="E151" s="494">
        <f t="shared" ca="1" si="13"/>
        <v>459464.89654820599</v>
      </c>
      <c r="F151" s="494">
        <f t="shared" ca="1" si="14"/>
        <v>254703657.74716076</v>
      </c>
      <c r="G151" s="495">
        <v>48253</v>
      </c>
      <c r="H151" s="494">
        <f t="shared" ca="1" si="15"/>
        <v>6910.6679049337854</v>
      </c>
      <c r="I151" s="496">
        <f t="shared" ca="1" si="16"/>
        <v>129197.59443193128</v>
      </c>
      <c r="J151" s="508">
        <f t="shared" ca="1" si="18"/>
        <v>1977706.7398718281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1841598.4775349631</v>
      </c>
      <c r="D152" s="494">
        <f t="shared" ca="1" si="12"/>
        <v>1379644.8127971208</v>
      </c>
      <c r="E152" s="494">
        <f t="shared" ca="1" si="13"/>
        <v>461953.66473784228</v>
      </c>
      <c r="F152" s="494">
        <f t="shared" ca="1" si="14"/>
        <v>254241704.08242291</v>
      </c>
      <c r="G152" s="495">
        <v>48282</v>
      </c>
      <c r="H152" s="494">
        <f t="shared" ca="1" si="15"/>
        <v>6898.2240639856036</v>
      </c>
      <c r="I152" s="496">
        <f t="shared" ca="1" si="16"/>
        <v>120644.63255290512</v>
      </c>
      <c r="J152" s="508">
        <f t="shared" ca="1" si="18"/>
        <v>1969141.3341518538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1841598.4775349631</v>
      </c>
      <c r="D153" s="494">
        <f t="shared" ca="1" si="12"/>
        <v>1377142.5637797909</v>
      </c>
      <c r="E153" s="494">
        <f t="shared" ca="1" si="13"/>
        <v>464455.91375517217</v>
      </c>
      <c r="F153" s="494">
        <f t="shared" ca="1" si="14"/>
        <v>253777248.16866773</v>
      </c>
      <c r="G153" s="495">
        <v>48313</v>
      </c>
      <c r="H153" s="494">
        <f t="shared" ca="1" si="15"/>
        <v>6885.7128188989545</v>
      </c>
      <c r="I153" s="496">
        <f t="shared" ca="1" si="16"/>
        <v>128731.04950040013</v>
      </c>
      <c r="J153" s="508">
        <f t="shared" ca="1" si="18"/>
        <v>1977215.2398542622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1841598.4775349631</v>
      </c>
      <c r="D154" s="494">
        <f t="shared" ca="1" si="12"/>
        <v>1374626.760913617</v>
      </c>
      <c r="E154" s="494">
        <f t="shared" ca="1" si="13"/>
        <v>466971.71662134607</v>
      </c>
      <c r="F154" s="494">
        <f t="shared" ca="1" si="14"/>
        <v>253310276.45204639</v>
      </c>
      <c r="G154" s="495">
        <v>48343</v>
      </c>
      <c r="H154" s="494">
        <f t="shared" ca="1" si="15"/>
        <v>6873.133804568085</v>
      </c>
      <c r="I154" s="496">
        <f t="shared" ca="1" si="16"/>
        <v>124350.85160264718</v>
      </c>
      <c r="J154" s="508">
        <f t="shared" ca="1" si="18"/>
        <v>1972822.4629421784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1841598.4775349631</v>
      </c>
      <c r="D155" s="494">
        <f t="shared" ca="1" si="12"/>
        <v>1372097.330781918</v>
      </c>
      <c r="E155" s="494">
        <f t="shared" ca="1" si="13"/>
        <v>469501.14675304503</v>
      </c>
      <c r="F155" s="494">
        <f t="shared" ca="1" si="14"/>
        <v>252840775.30529335</v>
      </c>
      <c r="G155" s="495">
        <v>48374</v>
      </c>
      <c r="H155" s="494">
        <f t="shared" ca="1" si="15"/>
        <v>6860.4866539095901</v>
      </c>
      <c r="I155" s="496">
        <f t="shared" ca="1" si="16"/>
        <v>128259.43664355282</v>
      </c>
      <c r="J155" s="508">
        <f t="shared" ca="1" si="18"/>
        <v>1976718.4008324253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1841598.4775349631</v>
      </c>
      <c r="D156" s="494">
        <f t="shared" ca="1" si="12"/>
        <v>1369554.1995703389</v>
      </c>
      <c r="E156" s="494">
        <f t="shared" ca="1" si="13"/>
        <v>472044.27796462411</v>
      </c>
      <c r="F156" s="494">
        <f t="shared" ca="1" si="14"/>
        <v>252368731.02732873</v>
      </c>
      <c r="G156" s="495">
        <v>48404</v>
      </c>
      <c r="H156" s="494">
        <f t="shared" ca="1" si="15"/>
        <v>6847.770997851695</v>
      </c>
      <c r="I156" s="496">
        <f t="shared" ca="1" si="16"/>
        <v>123891.97989959373</v>
      </c>
      <c r="J156" s="508">
        <f t="shared" ca="1" si="18"/>
        <v>1972338.2284324083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1841598.4775349631</v>
      </c>
      <c r="D157" s="494">
        <f t="shared" ca="1" si="12"/>
        <v>1366997.2930646974</v>
      </c>
      <c r="E157" s="494">
        <f t="shared" ca="1" si="13"/>
        <v>474601.18447026564</v>
      </c>
      <c r="F157" s="494">
        <f t="shared" ca="1" si="14"/>
        <v>251894129.84285846</v>
      </c>
      <c r="G157" s="495">
        <v>48435</v>
      </c>
      <c r="H157" s="494">
        <f t="shared" ca="1" si="15"/>
        <v>6834.9864653234872</v>
      </c>
      <c r="I157" s="496">
        <f t="shared" ca="1" si="16"/>
        <v>127782.70081017076</v>
      </c>
      <c r="J157" s="508">
        <f t="shared" ca="1" si="18"/>
        <v>1976216.1648104573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1841598.4775349631</v>
      </c>
      <c r="D158" s="494">
        <f t="shared" ca="1" si="12"/>
        <v>1364426.5366488167</v>
      </c>
      <c r="E158" s="494">
        <f t="shared" ca="1" si="13"/>
        <v>477171.94088614639</v>
      </c>
      <c r="F158" s="494">
        <f t="shared" ca="1" si="14"/>
        <v>251416957.90197232</v>
      </c>
      <c r="G158" s="495">
        <v>48466</v>
      </c>
      <c r="H158" s="494">
        <f t="shared" ca="1" si="15"/>
        <v>6822.1326832440836</v>
      </c>
      <c r="I158" s="496">
        <f t="shared" ca="1" si="16"/>
        <v>127542.39441043399</v>
      </c>
      <c r="J158" s="508">
        <f t="shared" ca="1" si="18"/>
        <v>1975963.0046286411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1841598.4775349631</v>
      </c>
      <c r="D159" s="494">
        <f t="shared" ca="1" si="12"/>
        <v>1361841.8553023501</v>
      </c>
      <c r="E159" s="494">
        <f t="shared" ca="1" si="13"/>
        <v>479756.62223261292</v>
      </c>
      <c r="F159" s="494">
        <f t="shared" ca="1" si="14"/>
        <v>250937201.27973971</v>
      </c>
      <c r="G159" s="495">
        <v>48496</v>
      </c>
      <c r="H159" s="494">
        <f t="shared" ca="1" si="15"/>
        <v>6809.2092765117504</v>
      </c>
      <c r="I159" s="496">
        <f t="shared" ca="1" si="16"/>
        <v>123194.30937196642</v>
      </c>
      <c r="J159" s="508">
        <f t="shared" ca="1" si="18"/>
        <v>1971601.9961834413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1841598.4775349631</v>
      </c>
      <c r="D160" s="494">
        <f t="shared" ca="1" si="12"/>
        <v>1359243.1735985901</v>
      </c>
      <c r="E160" s="494">
        <f t="shared" ca="1" si="13"/>
        <v>482355.30393637298</v>
      </c>
      <c r="F160" s="494">
        <f t="shared" ca="1" si="14"/>
        <v>250454845.97580335</v>
      </c>
      <c r="G160" s="495">
        <v>48527</v>
      </c>
      <c r="H160" s="494">
        <f t="shared" ca="1" si="15"/>
        <v>6796.2158679929507</v>
      </c>
      <c r="I160" s="496">
        <f t="shared" ca="1" si="16"/>
        <v>127057.86958130819</v>
      </c>
      <c r="J160" s="508">
        <f t="shared" ca="1" si="18"/>
        <v>1975452.5629842642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1841598.4775349631</v>
      </c>
      <c r="D161" s="494">
        <f t="shared" ca="1" si="12"/>
        <v>1356630.4157022682</v>
      </c>
      <c r="E161" s="494">
        <f t="shared" ca="1" si="13"/>
        <v>484968.0618326948</v>
      </c>
      <c r="F161" s="494">
        <f t="shared" ca="1" si="14"/>
        <v>249969877.91397065</v>
      </c>
      <c r="G161" s="495">
        <v>48557</v>
      </c>
      <c r="H161" s="494">
        <f t="shared" ca="1" si="15"/>
        <v>6783.1520785113416</v>
      </c>
      <c r="I161" s="496">
        <f t="shared" ca="1" si="16"/>
        <v>122722.87452814361</v>
      </c>
      <c r="J161" s="508">
        <f t="shared" ca="1" si="18"/>
        <v>1971104.504141618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1841598.4775349631</v>
      </c>
      <c r="D162" s="494">
        <f t="shared" ca="1" si="12"/>
        <v>1354003.505367341</v>
      </c>
      <c r="E162" s="494">
        <f t="shared" ca="1" si="13"/>
        <v>487594.97216762207</v>
      </c>
      <c r="F162" s="494">
        <f t="shared" ca="1" si="14"/>
        <v>249482282.94180304</v>
      </c>
      <c r="G162" s="495">
        <v>48588</v>
      </c>
      <c r="H162" s="494">
        <f t="shared" ca="1" si="15"/>
        <v>6770.0175268367047</v>
      </c>
      <c r="I162" s="496">
        <f t="shared" ca="1" si="16"/>
        <v>126568.08151710713</v>
      </c>
      <c r="J162" s="508">
        <f t="shared" ca="1" si="18"/>
        <v>1974936.5765789067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1841598.4775349631</v>
      </c>
      <c r="D163" s="494">
        <f t="shared" ca="1" si="12"/>
        <v>1351362.3659347666</v>
      </c>
      <c r="E163" s="494">
        <f t="shared" ca="1" si="13"/>
        <v>490236.11160019645</v>
      </c>
      <c r="F163" s="494">
        <f t="shared" ca="1" si="14"/>
        <v>248992046.83020285</v>
      </c>
      <c r="G163" s="495">
        <v>48619</v>
      </c>
      <c r="H163" s="494">
        <f t="shared" ca="1" si="15"/>
        <v>6756.811829673833</v>
      </c>
      <c r="I163" s="496">
        <f t="shared" ca="1" si="16"/>
        <v>126321.19592953293</v>
      </c>
      <c r="J163" s="508">
        <f t="shared" ca="1" si="18"/>
        <v>1974676.4852941697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1841598.4775349631</v>
      </c>
      <c r="D164" s="494">
        <f t="shared" ca="1" si="12"/>
        <v>1348706.9203302655</v>
      </c>
      <c r="E164" s="494">
        <f t="shared" ca="1" si="13"/>
        <v>492891.55720469751</v>
      </c>
      <c r="F164" s="494">
        <f t="shared" ca="1" si="14"/>
        <v>248499155.27299815</v>
      </c>
      <c r="G164" s="495">
        <v>48647</v>
      </c>
      <c r="H164" s="494">
        <f t="shared" ca="1" si="15"/>
        <v>6743.5346016513276</v>
      </c>
      <c r="I164" s="496">
        <f t="shared" ca="1" si="16"/>
        <v>113872.36275034609</v>
      </c>
      <c r="J164" s="508">
        <f t="shared" ca="1" si="18"/>
        <v>1962214.3748869605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1841598.4775349631</v>
      </c>
      <c r="D165" s="494">
        <f t="shared" ca="1" si="12"/>
        <v>1346037.0910620734</v>
      </c>
      <c r="E165" s="494">
        <f t="shared" ca="1" si="13"/>
        <v>495561.38647288969</v>
      </c>
      <c r="F165" s="494">
        <f t="shared" ca="1" si="14"/>
        <v>248003593.88652527</v>
      </c>
      <c r="G165" s="495">
        <v>48678</v>
      </c>
      <c r="H165" s="494">
        <f t="shared" ca="1" si="15"/>
        <v>6730.1854553103667</v>
      </c>
      <c r="I165" s="496">
        <f t="shared" ca="1" si="16"/>
        <v>125823.40561989472</v>
      </c>
      <c r="J165" s="508">
        <f t="shared" ca="1" si="18"/>
        <v>1974152.0686101681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1841598.4775349631</v>
      </c>
      <c r="D166" s="494">
        <f t="shared" ca="1" si="12"/>
        <v>1343352.8002186785</v>
      </c>
      <c r="E166" s="494">
        <f t="shared" ca="1" si="13"/>
        <v>498245.67731628451</v>
      </c>
      <c r="F166" s="494">
        <f t="shared" ca="1" si="14"/>
        <v>247505348.209209</v>
      </c>
      <c r="G166" s="495">
        <v>48708</v>
      </c>
      <c r="H166" s="494">
        <f t="shared" ca="1" si="15"/>
        <v>6716.7640010933928</v>
      </c>
      <c r="I166" s="496">
        <f t="shared" ca="1" si="16"/>
        <v>121521.76100439737</v>
      </c>
      <c r="J166" s="508">
        <f t="shared" ca="1" si="18"/>
        <v>1969837.0025404538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1841598.4775349631</v>
      </c>
      <c r="D167" s="494">
        <f t="shared" ca="1" si="12"/>
        <v>1340653.9694665489</v>
      </c>
      <c r="E167" s="494">
        <f t="shared" ca="1" si="13"/>
        <v>500944.50806841417</v>
      </c>
      <c r="F167" s="494">
        <f t="shared" ca="1" si="14"/>
        <v>247004403.70114058</v>
      </c>
      <c r="G167" s="495">
        <v>48739</v>
      </c>
      <c r="H167" s="494">
        <f t="shared" ca="1" si="15"/>
        <v>6703.2698473327446</v>
      </c>
      <c r="I167" s="496">
        <f t="shared" ca="1" si="16"/>
        <v>125320.20797659614</v>
      </c>
      <c r="J167" s="508">
        <f t="shared" ca="1" si="18"/>
        <v>1973621.955358892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1841598.4775349631</v>
      </c>
      <c r="D168" s="494">
        <f t="shared" ca="1" si="12"/>
        <v>1337940.5200478449</v>
      </c>
      <c r="E168" s="494">
        <f t="shared" ca="1" si="13"/>
        <v>503657.9574871182</v>
      </c>
      <c r="F168" s="494">
        <f t="shared" ca="1" si="14"/>
        <v>246500745.74365348</v>
      </c>
      <c r="G168" s="495">
        <v>48769</v>
      </c>
      <c r="H168" s="494">
        <f t="shared" ca="1" si="15"/>
        <v>6689.702600239224</v>
      </c>
      <c r="I168" s="496">
        <f t="shared" ca="1" si="16"/>
        <v>121032.15781355888</v>
      </c>
      <c r="J168" s="508">
        <f t="shared" ca="1" si="18"/>
        <v>1969320.3379487612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1841598.4775349631</v>
      </c>
      <c r="D169" s="494">
        <f t="shared" ca="1" si="12"/>
        <v>1335212.372778123</v>
      </c>
      <c r="E169" s="494">
        <f t="shared" ca="1" si="13"/>
        <v>506386.10475684004</v>
      </c>
      <c r="F169" s="494">
        <f t="shared" ca="1" si="14"/>
        <v>245994359.63889664</v>
      </c>
      <c r="G169" s="495">
        <v>48800</v>
      </c>
      <c r="H169" s="494">
        <f t="shared" ca="1" si="15"/>
        <v>6676.0618638906153</v>
      </c>
      <c r="I169" s="496">
        <f t="shared" ca="1" si="16"/>
        <v>124811.54426153653</v>
      </c>
      <c r="J169" s="508">
        <f t="shared" ca="1" si="18"/>
        <v>1973086.0836603902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1841598.4775349631</v>
      </c>
      <c r="D170" s="494">
        <f t="shared" ca="1" si="12"/>
        <v>1332469.4480440235</v>
      </c>
      <c r="E170" s="494">
        <f t="shared" ca="1" si="13"/>
        <v>509129.02949093957</v>
      </c>
      <c r="F170" s="494">
        <f t="shared" ca="1" si="14"/>
        <v>245485230.6094057</v>
      </c>
      <c r="G170" s="495">
        <v>48831</v>
      </c>
      <c r="H170" s="494">
        <f t="shared" ca="1" si="15"/>
        <v>6662.3472402201178</v>
      </c>
      <c r="I170" s="496">
        <f t="shared" ca="1" si="16"/>
        <v>124555.14409716132</v>
      </c>
      <c r="J170" s="508">
        <f t="shared" ca="1" si="18"/>
        <v>1972815.9688723444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1841598.4775349631</v>
      </c>
      <c r="D171" s="494">
        <f t="shared" ca="1" si="12"/>
        <v>1329711.6658009475</v>
      </c>
      <c r="E171" s="494">
        <f t="shared" ca="1" si="13"/>
        <v>511886.81173401559</v>
      </c>
      <c r="F171" s="494">
        <f t="shared" ca="1" si="14"/>
        <v>244973343.79767168</v>
      </c>
      <c r="G171" s="495">
        <v>48861</v>
      </c>
      <c r="H171" s="494">
        <f t="shared" ca="1" si="15"/>
        <v>6648.5583290047371</v>
      </c>
      <c r="I171" s="496">
        <f t="shared" ca="1" si="16"/>
        <v>120287.76299860878</v>
      </c>
      <c r="J171" s="508">
        <f t="shared" ca="1" si="18"/>
        <v>1968534.7988625767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1841598.4775349631</v>
      </c>
      <c r="D172" s="494">
        <f t="shared" ca="1" si="12"/>
        <v>1326938.9455707215</v>
      </c>
      <c r="E172" s="494">
        <f t="shared" ca="1" si="13"/>
        <v>514659.53196424153</v>
      </c>
      <c r="F172" s="494">
        <f t="shared" ca="1" si="14"/>
        <v>244458684.26570743</v>
      </c>
      <c r="G172" s="495">
        <v>48892</v>
      </c>
      <c r="H172" s="494">
        <f t="shared" ca="1" si="15"/>
        <v>6634.6947278536072</v>
      </c>
      <c r="I172" s="496">
        <f t="shared" ca="1" si="16"/>
        <v>124038.16974288775</v>
      </c>
      <c r="J172" s="508">
        <f t="shared" ca="1" si="18"/>
        <v>1972271.3420057045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1841598.4775349631</v>
      </c>
      <c r="D173" s="494">
        <f t="shared" ca="1" si="12"/>
        <v>1324151.2064392488</v>
      </c>
      <c r="E173" s="494">
        <f t="shared" ca="1" si="13"/>
        <v>517447.2710957143</v>
      </c>
      <c r="F173" s="494">
        <f t="shared" ca="1" si="14"/>
        <v>243941236.99461171</v>
      </c>
      <c r="G173" s="495">
        <v>48922</v>
      </c>
      <c r="H173" s="494">
        <f t="shared" ca="1" si="15"/>
        <v>6620.7560321962437</v>
      </c>
      <c r="I173" s="496">
        <f t="shared" ca="1" si="16"/>
        <v>119784.75529019663</v>
      </c>
      <c r="J173" s="508">
        <f t="shared" ca="1" si="18"/>
        <v>1968003.9888573559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1841598.4775349631</v>
      </c>
      <c r="D174" s="494">
        <f t="shared" ca="1" si="12"/>
        <v>1321348.3670541467</v>
      </c>
      <c r="E174" s="494">
        <f t="shared" ca="1" si="13"/>
        <v>520250.11048081634</v>
      </c>
      <c r="F174" s="494">
        <f t="shared" ca="1" si="14"/>
        <v>243420986.8841309</v>
      </c>
      <c r="G174" s="495">
        <v>48953</v>
      </c>
      <c r="H174" s="494">
        <f t="shared" ca="1" si="15"/>
        <v>6606.7418352707336</v>
      </c>
      <c r="I174" s="496">
        <f t="shared" ca="1" si="16"/>
        <v>123515.57966493837</v>
      </c>
      <c r="J174" s="508">
        <f t="shared" ca="1" si="18"/>
        <v>1971720.7990351722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1841598.4775349631</v>
      </c>
      <c r="D175" s="494">
        <f t="shared" ca="1" si="12"/>
        <v>1318530.3456223758</v>
      </c>
      <c r="E175" s="494">
        <f t="shared" ca="1" si="13"/>
        <v>523068.13191258721</v>
      </c>
      <c r="F175" s="494">
        <f t="shared" ca="1" si="14"/>
        <v>242897918.75221831</v>
      </c>
      <c r="G175" s="495">
        <v>48984</v>
      </c>
      <c r="H175" s="494">
        <f t="shared" ca="1" si="15"/>
        <v>6592.6517281118795</v>
      </c>
      <c r="I175" s="496">
        <f t="shared" ca="1" si="16"/>
        <v>123252.1596923316</v>
      </c>
      <c r="J175" s="508">
        <f t="shared" ca="1" si="18"/>
        <v>1971443.2889554065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1841598.4775349631</v>
      </c>
      <c r="D176" s="494">
        <f t="shared" ref="D176:D239" ca="1" si="20">+F175*(($H$6/100)/$H$9)</f>
        <v>1315697.0599078492</v>
      </c>
      <c r="E176" s="494">
        <f t="shared" ref="E176:E239" ca="1" si="21">+C176-D176</f>
        <v>525901.41762711387</v>
      </c>
      <c r="F176" s="494">
        <f t="shared" ref="F176:F239" ca="1" si="22">IF(F175&lt;1,0,+F175-E176)</f>
        <v>242372017.33459118</v>
      </c>
      <c r="G176" s="495">
        <v>49012</v>
      </c>
      <c r="H176" s="494">
        <f t="shared" ref="H176:H239" ca="1" si="23">+D176*$H$7/100</f>
        <v>6578.4852995392457</v>
      </c>
      <c r="I176" s="496">
        <f t="shared" ref="I176:I239" ca="1" si="24">+F175*$R$41*O176</f>
        <v>111085.31484268115</v>
      </c>
      <c r="J176" s="508">
        <f t="shared" ca="1" si="18"/>
        <v>1959262.2776771835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1841598.4775349631</v>
      </c>
      <c r="D177" s="494">
        <f t="shared" ca="1" si="20"/>
        <v>1312848.4272290356</v>
      </c>
      <c r="E177" s="494">
        <f t="shared" ca="1" si="21"/>
        <v>528750.05030592741</v>
      </c>
      <c r="F177" s="494">
        <f t="shared" ca="1" si="22"/>
        <v>241843267.28428525</v>
      </c>
      <c r="G177" s="495">
        <v>49043</v>
      </c>
      <c r="H177" s="494">
        <f t="shared" ca="1" si="23"/>
        <v>6564.2421361451779</v>
      </c>
      <c r="I177" s="496">
        <f t="shared" ca="1" si="24"/>
        <v>122721.03144374798</v>
      </c>
      <c r="J177" s="508">
        <f t="shared" ref="J177:J240" ca="1" si="26">+C177+H177+I177</f>
        <v>1970883.7511148562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1841598.4775349631</v>
      </c>
      <c r="D178" s="494">
        <f t="shared" ca="1" si="20"/>
        <v>1309984.3644565451</v>
      </c>
      <c r="E178" s="494">
        <f t="shared" ca="1" si="21"/>
        <v>531614.11307841795</v>
      </c>
      <c r="F178" s="494">
        <f t="shared" ca="1" si="22"/>
        <v>241311653.17120683</v>
      </c>
      <c r="G178" s="495">
        <v>49073</v>
      </c>
      <c r="H178" s="494">
        <f t="shared" ca="1" si="23"/>
        <v>6549.9218222827258</v>
      </c>
      <c r="I178" s="496">
        <f t="shared" ca="1" si="24"/>
        <v>118503.20096929977</v>
      </c>
      <c r="J178" s="508">
        <f t="shared" ca="1" si="26"/>
        <v>1966651.6003265455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1841598.4775349631</v>
      </c>
      <c r="D179" s="494">
        <f t="shared" ca="1" si="20"/>
        <v>1307104.7880107036</v>
      </c>
      <c r="E179" s="494">
        <f t="shared" ca="1" si="21"/>
        <v>534493.68952425942</v>
      </c>
      <c r="F179" s="494">
        <f t="shared" ca="1" si="22"/>
        <v>240777159.48168257</v>
      </c>
      <c r="G179" s="495">
        <v>49104</v>
      </c>
      <c r="H179" s="494">
        <f t="shared" ca="1" si="23"/>
        <v>6535.5239400535183</v>
      </c>
      <c r="I179" s="496">
        <f t="shared" ca="1" si="24"/>
        <v>122184.13372235438</v>
      </c>
      <c r="J179" s="508">
        <f t="shared" ca="1" si="26"/>
        <v>1970318.135197371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1841598.4775349631</v>
      </c>
      <c r="D180" s="494">
        <f t="shared" ca="1" si="20"/>
        <v>1304209.613859114</v>
      </c>
      <c r="E180" s="494">
        <f t="shared" ca="1" si="21"/>
        <v>537388.86367584905</v>
      </c>
      <c r="F180" s="494">
        <f t="shared" ca="1" si="22"/>
        <v>240239770.61800671</v>
      </c>
      <c r="G180" s="495">
        <v>49134</v>
      </c>
      <c r="H180" s="494">
        <f t="shared" ca="1" si="23"/>
        <v>6521.0480692955698</v>
      </c>
      <c r="I180" s="496">
        <f t="shared" ca="1" si="24"/>
        <v>117980.80814602444</v>
      </c>
      <c r="J180" s="508">
        <f t="shared" ca="1" si="26"/>
        <v>1966100.3337502829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1841598.4775349631</v>
      </c>
      <c r="D181" s="494">
        <f t="shared" ca="1" si="20"/>
        <v>1301298.757514203</v>
      </c>
      <c r="E181" s="494">
        <f t="shared" ca="1" si="21"/>
        <v>540299.72002076008</v>
      </c>
      <c r="F181" s="494">
        <f t="shared" ca="1" si="22"/>
        <v>239699470.89798594</v>
      </c>
      <c r="G181" s="495">
        <v>49165</v>
      </c>
      <c r="H181" s="494">
        <f t="shared" ca="1" si="23"/>
        <v>6506.4937875710148</v>
      </c>
      <c r="I181" s="496">
        <f t="shared" ca="1" si="24"/>
        <v>121641.40385625072</v>
      </c>
      <c r="J181" s="508">
        <f t="shared" ca="1" si="26"/>
        <v>1969746.3751787848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1841598.4775349631</v>
      </c>
      <c r="D182" s="494">
        <f t="shared" ca="1" si="20"/>
        <v>1298372.1340307572</v>
      </c>
      <c r="E182" s="494">
        <f t="shared" ca="1" si="21"/>
        <v>543226.34350420581</v>
      </c>
      <c r="F182" s="494">
        <f t="shared" ca="1" si="22"/>
        <v>239156244.55448171</v>
      </c>
      <c r="G182" s="495">
        <v>49196</v>
      </c>
      <c r="H182" s="494">
        <f t="shared" ca="1" si="23"/>
        <v>6491.8606701537865</v>
      </c>
      <c r="I182" s="496">
        <f t="shared" ca="1" si="24"/>
        <v>121367.83209801353</v>
      </c>
      <c r="J182" s="508">
        <f t="shared" ca="1" si="26"/>
        <v>1969458.1703031303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1841598.4775349631</v>
      </c>
      <c r="D183" s="494">
        <f t="shared" ca="1" si="20"/>
        <v>1295429.6580034427</v>
      </c>
      <c r="E183" s="494">
        <f t="shared" ca="1" si="21"/>
        <v>546168.81953152036</v>
      </c>
      <c r="F183" s="494">
        <f t="shared" ca="1" si="22"/>
        <v>238610075.73495018</v>
      </c>
      <c r="G183" s="495">
        <v>49226</v>
      </c>
      <c r="H183" s="494">
        <f t="shared" ca="1" si="23"/>
        <v>6477.1482900172132</v>
      </c>
      <c r="I183" s="496">
        <f t="shared" ca="1" si="24"/>
        <v>117186.55983169602</v>
      </c>
      <c r="J183" s="508">
        <f t="shared" ca="1" si="26"/>
        <v>1965262.1856566763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1841598.4775349631</v>
      </c>
      <c r="D184" s="494">
        <f t="shared" ca="1" si="20"/>
        <v>1292471.2435643135</v>
      </c>
      <c r="E184" s="494">
        <f t="shared" ca="1" si="21"/>
        <v>549127.23397064954</v>
      </c>
      <c r="F184" s="494">
        <f t="shared" ca="1" si="22"/>
        <v>238060948.50097954</v>
      </c>
      <c r="G184" s="495">
        <v>49257</v>
      </c>
      <c r="H184" s="494">
        <f t="shared" ca="1" si="23"/>
        <v>6462.356217821568</v>
      </c>
      <c r="I184" s="496">
        <f t="shared" ca="1" si="24"/>
        <v>120816.23501379642</v>
      </c>
      <c r="J184" s="508">
        <f t="shared" ca="1" si="26"/>
        <v>1968877.0687665811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1841598.4775349631</v>
      </c>
      <c r="D185" s="494">
        <f t="shared" ca="1" si="20"/>
        <v>1289496.8043803058</v>
      </c>
      <c r="E185" s="494">
        <f t="shared" ca="1" si="21"/>
        <v>552101.67315465724</v>
      </c>
      <c r="F185" s="494">
        <f t="shared" ca="1" si="22"/>
        <v>237508846.82782489</v>
      </c>
      <c r="G185" s="495">
        <v>49287</v>
      </c>
      <c r="H185" s="494">
        <f t="shared" ca="1" si="23"/>
        <v>6447.4840219015286</v>
      </c>
      <c r="I185" s="496">
        <f t="shared" ca="1" si="24"/>
        <v>116649.86476547996</v>
      </c>
      <c r="J185" s="508">
        <f t="shared" ca="1" si="26"/>
        <v>1964695.8263223446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1841598.4775349631</v>
      </c>
      <c r="D186" s="494">
        <f t="shared" ca="1" si="20"/>
        <v>1286506.2536507181</v>
      </c>
      <c r="E186" s="494">
        <f t="shared" ca="1" si="21"/>
        <v>555092.22388424492</v>
      </c>
      <c r="F186" s="494">
        <f t="shared" ca="1" si="22"/>
        <v>236953754.60394064</v>
      </c>
      <c r="G186" s="495">
        <v>49318</v>
      </c>
      <c r="H186" s="494">
        <f t="shared" ca="1" si="23"/>
        <v>6432.5312682535905</v>
      </c>
      <c r="I186" s="496">
        <f t="shared" ca="1" si="24"/>
        <v>120258.64611048865</v>
      </c>
      <c r="J186" s="508">
        <f t="shared" ca="1" si="26"/>
        <v>1968289.6549137053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1841598.4775349631</v>
      </c>
      <c r="D187" s="494">
        <f t="shared" ca="1" si="20"/>
        <v>1283499.5041046785</v>
      </c>
      <c r="E187" s="494">
        <f t="shared" ca="1" si="21"/>
        <v>558098.97343028453</v>
      </c>
      <c r="F187" s="494">
        <f t="shared" ca="1" si="22"/>
        <v>236395655.63051036</v>
      </c>
      <c r="G187" s="495">
        <v>49349</v>
      </c>
      <c r="H187" s="494">
        <f t="shared" ca="1" si="23"/>
        <v>6417.4975205233923</v>
      </c>
      <c r="I187" s="496">
        <f t="shared" ca="1" si="24"/>
        <v>119977.58441446193</v>
      </c>
      <c r="J187" s="508">
        <f t="shared" ca="1" si="26"/>
        <v>1967993.5594699483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1841598.4775349631</v>
      </c>
      <c r="D188" s="494">
        <f t="shared" ca="1" si="20"/>
        <v>1280476.4679985978</v>
      </c>
      <c r="E188" s="494">
        <f t="shared" ca="1" si="21"/>
        <v>561122.00953636528</v>
      </c>
      <c r="F188" s="494">
        <f t="shared" ca="1" si="22"/>
        <v>235834533.620974</v>
      </c>
      <c r="G188" s="495">
        <v>49377</v>
      </c>
      <c r="H188" s="494">
        <f t="shared" ca="1" si="23"/>
        <v>6402.3823399929888</v>
      </c>
      <c r="I188" s="496">
        <f t="shared" ca="1" si="24"/>
        <v>108111.61317502006</v>
      </c>
      <c r="J188" s="508">
        <f t="shared" ca="1" si="26"/>
        <v>1956112.4730499762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1841598.4775349631</v>
      </c>
      <c r="D189" s="494">
        <f t="shared" ca="1" si="20"/>
        <v>1277437.0571136093</v>
      </c>
      <c r="E189" s="494">
        <f t="shared" ca="1" si="21"/>
        <v>564161.42042135377</v>
      </c>
      <c r="F189" s="494">
        <f t="shared" ca="1" si="22"/>
        <v>235270372.20055264</v>
      </c>
      <c r="G189" s="495">
        <v>49408</v>
      </c>
      <c r="H189" s="494">
        <f t="shared" ca="1" si="23"/>
        <v>6387.1852855680463</v>
      </c>
      <c r="I189" s="496">
        <f t="shared" ca="1" si="24"/>
        <v>119410.88552341981</v>
      </c>
      <c r="J189" s="508">
        <f t="shared" ca="1" si="26"/>
        <v>1967396.5483439509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1841598.4775349631</v>
      </c>
      <c r="D190" s="494">
        <f t="shared" ca="1" si="20"/>
        <v>1274381.1827529934</v>
      </c>
      <c r="E190" s="494">
        <f t="shared" ca="1" si="21"/>
        <v>567217.29478196963</v>
      </c>
      <c r="F190" s="494">
        <f t="shared" ca="1" si="22"/>
        <v>234703154.90577066</v>
      </c>
      <c r="G190" s="495">
        <v>49438</v>
      </c>
      <c r="H190" s="494">
        <f t="shared" ca="1" si="23"/>
        <v>6371.9059137649674</v>
      </c>
      <c r="I190" s="496">
        <f t="shared" ca="1" si="24"/>
        <v>115282.48237827078</v>
      </c>
      <c r="J190" s="508">
        <f t="shared" ca="1" si="26"/>
        <v>1963252.8658269988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1841598.4775349631</v>
      </c>
      <c r="D191" s="494">
        <f t="shared" ca="1" si="20"/>
        <v>1271308.7557395911</v>
      </c>
      <c r="E191" s="494">
        <f t="shared" ca="1" si="21"/>
        <v>570289.72179537197</v>
      </c>
      <c r="F191" s="494">
        <f t="shared" ca="1" si="22"/>
        <v>234132865.18397528</v>
      </c>
      <c r="G191" s="495">
        <v>49469</v>
      </c>
      <c r="H191" s="494">
        <f t="shared" ca="1" si="23"/>
        <v>6356.5437786979555</v>
      </c>
      <c r="I191" s="496">
        <f t="shared" ca="1" si="24"/>
        <v>118838.03076728852</v>
      </c>
      <c r="J191" s="508">
        <f t="shared" ca="1" si="26"/>
        <v>1966793.0520809495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1841598.4775349631</v>
      </c>
      <c r="D192" s="494">
        <f t="shared" ca="1" si="20"/>
        <v>1268219.6864131994</v>
      </c>
      <c r="E192" s="494">
        <f t="shared" ca="1" si="21"/>
        <v>573378.79112176364</v>
      </c>
      <c r="F192" s="494">
        <f t="shared" ca="1" si="22"/>
        <v>233559486.39285353</v>
      </c>
      <c r="G192" s="495">
        <v>49499</v>
      </c>
      <c r="H192" s="494">
        <f t="shared" ca="1" si="23"/>
        <v>6341.0984320659973</v>
      </c>
      <c r="I192" s="496">
        <f t="shared" ca="1" si="24"/>
        <v>114725.10394014786</v>
      </c>
      <c r="J192" s="508">
        <f t="shared" ca="1" si="26"/>
        <v>1962664.6799071769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1841598.4775349631</v>
      </c>
      <c r="D193" s="494">
        <f t="shared" ca="1" si="20"/>
        <v>1265113.8846279567</v>
      </c>
      <c r="E193" s="494">
        <f t="shared" ca="1" si="21"/>
        <v>576484.59290700639</v>
      </c>
      <c r="F193" s="494">
        <f t="shared" ca="1" si="22"/>
        <v>232983001.79994652</v>
      </c>
      <c r="G193" s="495">
        <v>49530</v>
      </c>
      <c r="H193" s="494">
        <f t="shared" ca="1" si="23"/>
        <v>6325.5694231397829</v>
      </c>
      <c r="I193" s="496">
        <f t="shared" ca="1" si="24"/>
        <v>118258.95327691482</v>
      </c>
      <c r="J193" s="508">
        <f t="shared" ca="1" si="26"/>
        <v>1966183.0002350176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1841598.4775349631</v>
      </c>
      <c r="D194" s="494">
        <f t="shared" ca="1" si="20"/>
        <v>1261991.2597497103</v>
      </c>
      <c r="E194" s="494">
        <f t="shared" ca="1" si="21"/>
        <v>579607.21778525272</v>
      </c>
      <c r="F194" s="494">
        <f t="shared" ca="1" si="22"/>
        <v>232403394.58216128</v>
      </c>
      <c r="G194" s="495">
        <v>49561</v>
      </c>
      <c r="H194" s="494">
        <f t="shared" ca="1" si="23"/>
        <v>6309.9562987485515</v>
      </c>
      <c r="I194" s="496">
        <f t="shared" ca="1" si="24"/>
        <v>117967.05991137291</v>
      </c>
      <c r="J194" s="508">
        <f t="shared" ca="1" si="26"/>
        <v>1965875.4937450844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1841598.4775349631</v>
      </c>
      <c r="D195" s="494">
        <f t="shared" ca="1" si="20"/>
        <v>1258851.7206533735</v>
      </c>
      <c r="E195" s="494">
        <f t="shared" ca="1" si="21"/>
        <v>582746.75688158954</v>
      </c>
      <c r="F195" s="494">
        <f t="shared" ca="1" si="22"/>
        <v>231820647.82527968</v>
      </c>
      <c r="G195" s="495">
        <v>49591</v>
      </c>
      <c r="H195" s="494">
        <f t="shared" ca="1" si="23"/>
        <v>6294.2586032668678</v>
      </c>
      <c r="I195" s="496">
        <f t="shared" ca="1" si="24"/>
        <v>113877.66334525902</v>
      </c>
      <c r="J195" s="508">
        <f t="shared" ca="1" si="26"/>
        <v>1961770.3994834889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1841598.4775349631</v>
      </c>
      <c r="D196" s="494">
        <f t="shared" ca="1" si="20"/>
        <v>1255695.1757202649</v>
      </c>
      <c r="E196" s="494">
        <f t="shared" ca="1" si="21"/>
        <v>585903.30181469815</v>
      </c>
      <c r="F196" s="494">
        <f t="shared" ca="1" si="22"/>
        <v>231234744.52346498</v>
      </c>
      <c r="G196" s="495">
        <v>49622</v>
      </c>
      <c r="H196" s="494">
        <f t="shared" ca="1" si="23"/>
        <v>6278.4758786013244</v>
      </c>
      <c r="I196" s="496">
        <f t="shared" ca="1" si="24"/>
        <v>117378.5213488666</v>
      </c>
      <c r="J196" s="508">
        <f t="shared" ca="1" si="26"/>
        <v>1965255.4747624311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1841598.4775349631</v>
      </c>
      <c r="D197" s="494">
        <f t="shared" ca="1" si="20"/>
        <v>1252521.5328354354</v>
      </c>
      <c r="E197" s="494">
        <f t="shared" ca="1" si="21"/>
        <v>589076.9446995277</v>
      </c>
      <c r="F197" s="494">
        <f t="shared" ca="1" si="22"/>
        <v>230645667.57876545</v>
      </c>
      <c r="G197" s="495">
        <v>49652</v>
      </c>
      <c r="H197" s="494">
        <f t="shared" ca="1" si="23"/>
        <v>6262.607664177177</v>
      </c>
      <c r="I197" s="496">
        <f t="shared" ca="1" si="24"/>
        <v>113305.02481649783</v>
      </c>
      <c r="J197" s="508">
        <f t="shared" ca="1" si="26"/>
        <v>1961166.1100156382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1841598.4775349631</v>
      </c>
      <c r="D198" s="494">
        <f t="shared" ca="1" si="20"/>
        <v>1249330.6993849797</v>
      </c>
      <c r="E198" s="494">
        <f t="shared" ca="1" si="21"/>
        <v>592267.77814998338</v>
      </c>
      <c r="F198" s="494">
        <f t="shared" ca="1" si="22"/>
        <v>230053399.80061546</v>
      </c>
      <c r="G198" s="495">
        <v>49683</v>
      </c>
      <c r="H198" s="494">
        <f t="shared" ca="1" si="23"/>
        <v>6246.6534969248987</v>
      </c>
      <c r="I198" s="496">
        <f t="shared" ca="1" si="24"/>
        <v>116783.58968404823</v>
      </c>
      <c r="J198" s="508">
        <f t="shared" ca="1" si="26"/>
        <v>1964628.720715936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1841598.4775349631</v>
      </c>
      <c r="D199" s="494">
        <f t="shared" ca="1" si="20"/>
        <v>1246122.5822533339</v>
      </c>
      <c r="E199" s="494">
        <f t="shared" ca="1" si="21"/>
        <v>595475.89528162917</v>
      </c>
      <c r="F199" s="494">
        <f t="shared" ca="1" si="22"/>
        <v>229457923.90533382</v>
      </c>
      <c r="G199" s="495">
        <v>49714</v>
      </c>
      <c r="H199" s="494">
        <f t="shared" ca="1" si="23"/>
        <v>6230.6129112666695</v>
      </c>
      <c r="I199" s="496">
        <f t="shared" ca="1" si="24"/>
        <v>116483.70476571162</v>
      </c>
      <c r="J199" s="508">
        <f t="shared" ca="1" si="26"/>
        <v>1964312.7952119415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1841598.4775349631</v>
      </c>
      <c r="D200" s="494">
        <f t="shared" ca="1" si="20"/>
        <v>1242897.0878205581</v>
      </c>
      <c r="E200" s="494">
        <f t="shared" ca="1" si="21"/>
        <v>598701.38971440494</v>
      </c>
      <c r="F200" s="494">
        <f t="shared" ca="1" si="22"/>
        <v>228859222.5156194</v>
      </c>
      <c r="G200" s="495">
        <v>49743</v>
      </c>
      <c r="H200" s="494">
        <f t="shared" ca="1" si="23"/>
        <v>6214.4854391027902</v>
      </c>
      <c r="I200" s="496">
        <f t="shared" ca="1" si="24"/>
        <v>108686.5699564931</v>
      </c>
      <c r="J200" s="508">
        <f t="shared" ca="1" si="26"/>
        <v>1956499.532930559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1841598.4775349631</v>
      </c>
      <c r="D201" s="494">
        <f t="shared" ca="1" si="20"/>
        <v>1239654.121959605</v>
      </c>
      <c r="E201" s="494">
        <f t="shared" ca="1" si="21"/>
        <v>601944.35557535803</v>
      </c>
      <c r="F201" s="494">
        <f t="shared" ca="1" si="22"/>
        <v>228257278.16004404</v>
      </c>
      <c r="G201" s="495">
        <v>49774</v>
      </c>
      <c r="H201" s="494">
        <f t="shared" ca="1" si="23"/>
        <v>6198.2706097980254</v>
      </c>
      <c r="I201" s="496">
        <f t="shared" ca="1" si="24"/>
        <v>115879.0530004086</v>
      </c>
      <c r="J201" s="508">
        <f t="shared" ca="1" si="26"/>
        <v>1963675.8011451697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1841598.4775349631</v>
      </c>
      <c r="D202" s="494">
        <f t="shared" ca="1" si="20"/>
        <v>1236393.5900335719</v>
      </c>
      <c r="E202" s="494">
        <f t="shared" ca="1" si="21"/>
        <v>605204.88750139112</v>
      </c>
      <c r="F202" s="494">
        <f t="shared" ca="1" si="22"/>
        <v>227652073.27254266</v>
      </c>
      <c r="G202" s="495">
        <v>49804</v>
      </c>
      <c r="H202" s="494">
        <f t="shared" ca="1" si="23"/>
        <v>6181.9679501678593</v>
      </c>
      <c r="I202" s="496">
        <f t="shared" ca="1" si="24"/>
        <v>111846.06629842157</v>
      </c>
      <c r="J202" s="508">
        <f t="shared" ca="1" si="26"/>
        <v>1959626.5117835524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1841598.4775349631</v>
      </c>
      <c r="D203" s="494">
        <f t="shared" ca="1" si="20"/>
        <v>1233115.3968929395</v>
      </c>
      <c r="E203" s="494">
        <f t="shared" ca="1" si="21"/>
        <v>608483.08064202359</v>
      </c>
      <c r="F203" s="494">
        <f t="shared" ca="1" si="22"/>
        <v>227043590.19190064</v>
      </c>
      <c r="G203" s="495">
        <v>49835</v>
      </c>
      <c r="H203" s="494">
        <f t="shared" ca="1" si="23"/>
        <v>6165.5769844646975</v>
      </c>
      <c r="I203" s="496">
        <f t="shared" ca="1" si="24"/>
        <v>115267.83310033075</v>
      </c>
      <c r="J203" s="508">
        <f t="shared" ca="1" si="26"/>
        <v>1963031.8876197585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1841598.4775349631</v>
      </c>
      <c r="D204" s="494">
        <f t="shared" ca="1" si="20"/>
        <v>1229819.4468727952</v>
      </c>
      <c r="E204" s="494">
        <f t="shared" ca="1" si="21"/>
        <v>611779.03066216782</v>
      </c>
      <c r="F204" s="494">
        <f t="shared" ca="1" si="22"/>
        <v>226431811.16123846</v>
      </c>
      <c r="G204" s="495">
        <v>49865</v>
      </c>
      <c r="H204" s="494">
        <f t="shared" ca="1" si="23"/>
        <v>6149.097234363976</v>
      </c>
      <c r="I204" s="496">
        <f t="shared" ca="1" si="24"/>
        <v>111251.35919403131</v>
      </c>
      <c r="J204" s="508">
        <f t="shared" ca="1" si="26"/>
        <v>1958998.9339633582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1841598.4775349631</v>
      </c>
      <c r="D205" s="494">
        <f t="shared" ca="1" si="20"/>
        <v>1226505.6437900418</v>
      </c>
      <c r="E205" s="494">
        <f t="shared" ca="1" si="21"/>
        <v>615092.83374492126</v>
      </c>
      <c r="F205" s="494">
        <f t="shared" ca="1" si="22"/>
        <v>225816718.32749355</v>
      </c>
      <c r="G205" s="495">
        <v>49896</v>
      </c>
      <c r="H205" s="494">
        <f t="shared" ca="1" si="23"/>
        <v>6132.5282189502086</v>
      </c>
      <c r="I205" s="496">
        <f t="shared" ca="1" si="24"/>
        <v>114649.97371797373</v>
      </c>
      <c r="J205" s="508">
        <f t="shared" ca="1" si="26"/>
        <v>1962380.979471887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1841598.4775349631</v>
      </c>
      <c r="D206" s="494">
        <f t="shared" ca="1" si="20"/>
        <v>1223173.8909405901</v>
      </c>
      <c r="E206" s="494">
        <f t="shared" ca="1" si="21"/>
        <v>618424.58659437299</v>
      </c>
      <c r="F206" s="494">
        <f t="shared" ca="1" si="22"/>
        <v>225198293.74089918</v>
      </c>
      <c r="G206" s="495">
        <v>49927</v>
      </c>
      <c r="H206" s="494">
        <f t="shared" ca="1" si="23"/>
        <v>6115.86945470295</v>
      </c>
      <c r="I206" s="496">
        <f t="shared" ca="1" si="24"/>
        <v>114338.53171315423</v>
      </c>
      <c r="J206" s="508">
        <f t="shared" ca="1" si="26"/>
        <v>1962052.8787028203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1841598.4775349631</v>
      </c>
      <c r="D207" s="494">
        <f t="shared" ca="1" si="20"/>
        <v>1219824.0910965372</v>
      </c>
      <c r="E207" s="494">
        <f t="shared" ca="1" si="21"/>
        <v>621774.38643842586</v>
      </c>
      <c r="F207" s="494">
        <f t="shared" ca="1" si="22"/>
        <v>224576519.35446075</v>
      </c>
      <c r="G207" s="495">
        <v>49957</v>
      </c>
      <c r="H207" s="494">
        <f t="shared" ca="1" si="23"/>
        <v>6099.1204554826863</v>
      </c>
      <c r="I207" s="496">
        <f t="shared" ca="1" si="24"/>
        <v>110347.16393304059</v>
      </c>
      <c r="J207" s="508">
        <f t="shared" ca="1" si="26"/>
        <v>1958044.7619234864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1841598.4775349631</v>
      </c>
      <c r="D208" s="494">
        <f t="shared" ca="1" si="20"/>
        <v>1216456.146503329</v>
      </c>
      <c r="E208" s="494">
        <f t="shared" ca="1" si="21"/>
        <v>625142.33103163401</v>
      </c>
      <c r="F208" s="494">
        <f t="shared" ca="1" si="22"/>
        <v>223951377.02342913</v>
      </c>
      <c r="G208" s="495">
        <v>49988</v>
      </c>
      <c r="H208" s="494">
        <f t="shared" ca="1" si="23"/>
        <v>6082.280732516645</v>
      </c>
      <c r="I208" s="496">
        <f t="shared" ca="1" si="24"/>
        <v>113710.57763314195</v>
      </c>
      <c r="J208" s="508">
        <f t="shared" ca="1" si="26"/>
        <v>1961391.3359006217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1841598.4775349631</v>
      </c>
      <c r="D209" s="494">
        <f t="shared" ca="1" si="20"/>
        <v>1213069.9588769078</v>
      </c>
      <c r="E209" s="494">
        <f t="shared" ca="1" si="21"/>
        <v>628528.51865805523</v>
      </c>
      <c r="F209" s="494">
        <f t="shared" ca="1" si="22"/>
        <v>223322848.50477108</v>
      </c>
      <c r="G209" s="495">
        <v>50018</v>
      </c>
      <c r="H209" s="494">
        <f t="shared" ca="1" si="23"/>
        <v>6065.3497943845396</v>
      </c>
      <c r="I209" s="496">
        <f t="shared" ca="1" si="24"/>
        <v>109736.17474148027</v>
      </c>
      <c r="J209" s="508">
        <f t="shared" ca="1" si="26"/>
        <v>1957400.0020708279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1841598.4775349631</v>
      </c>
      <c r="D210" s="494">
        <f t="shared" ca="1" si="20"/>
        <v>1209665.4294008433</v>
      </c>
      <c r="E210" s="494">
        <f t="shared" ca="1" si="21"/>
        <v>631933.04813411972</v>
      </c>
      <c r="F210" s="494">
        <f t="shared" ca="1" si="22"/>
        <v>222690915.45663697</v>
      </c>
      <c r="G210" s="495">
        <v>50049</v>
      </c>
      <c r="H210" s="494">
        <f t="shared" ca="1" si="23"/>
        <v>6048.3271470042164</v>
      </c>
      <c r="I210" s="496">
        <f t="shared" ca="1" si="24"/>
        <v>113075.80229291575</v>
      </c>
      <c r="J210" s="508">
        <f t="shared" ca="1" si="26"/>
        <v>1960722.606974883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1841598.4775349631</v>
      </c>
      <c r="D211" s="494">
        <f t="shared" ca="1" si="20"/>
        <v>1206242.4587234503</v>
      </c>
      <c r="E211" s="494">
        <f t="shared" ca="1" si="21"/>
        <v>635356.01881151274</v>
      </c>
      <c r="F211" s="494">
        <f t="shared" ca="1" si="22"/>
        <v>222055559.43782544</v>
      </c>
      <c r="G211" s="495">
        <v>50080</v>
      </c>
      <c r="H211" s="494">
        <f t="shared" ca="1" si="23"/>
        <v>6031.2122936172518</v>
      </c>
      <c r="I211" s="496">
        <f t="shared" ca="1" si="24"/>
        <v>112755.83352621051</v>
      </c>
      <c r="J211" s="508">
        <f t="shared" ca="1" si="26"/>
        <v>1960385.5233547906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1841598.4775349631</v>
      </c>
      <c r="D212" s="494">
        <f t="shared" ca="1" si="20"/>
        <v>1202800.9469548878</v>
      </c>
      <c r="E212" s="494">
        <f t="shared" ca="1" si="21"/>
        <v>638797.53058007522</v>
      </c>
      <c r="F212" s="494">
        <f t="shared" ca="1" si="22"/>
        <v>221416761.90724537</v>
      </c>
      <c r="G212" s="495">
        <v>50108</v>
      </c>
      <c r="H212" s="494">
        <f t="shared" ca="1" si="23"/>
        <v>6014.0047347744394</v>
      </c>
      <c r="I212" s="496">
        <f t="shared" ca="1" si="24"/>
        <v>101553.40918289882</v>
      </c>
      <c r="J212" s="508">
        <f t="shared" ca="1" si="26"/>
        <v>1949165.8914526361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1841598.4775349631</v>
      </c>
      <c r="D213" s="494">
        <f t="shared" ca="1" si="20"/>
        <v>1199340.7936642459</v>
      </c>
      <c r="E213" s="494">
        <f t="shared" ca="1" si="21"/>
        <v>642257.68387071718</v>
      </c>
      <c r="F213" s="494">
        <f t="shared" ca="1" si="22"/>
        <v>220774504.22337466</v>
      </c>
      <c r="G213" s="495">
        <v>50139</v>
      </c>
      <c r="H213" s="494">
        <f t="shared" ca="1" si="23"/>
        <v>5996.7039683212297</v>
      </c>
      <c r="I213" s="496">
        <f t="shared" ca="1" si="24"/>
        <v>112110.68711236856</v>
      </c>
      <c r="J213" s="508">
        <f t="shared" ca="1" si="26"/>
        <v>1959705.8686156529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1841598.4775349631</v>
      </c>
      <c r="D214" s="494">
        <f t="shared" ca="1" si="20"/>
        <v>1195861.8978766128</v>
      </c>
      <c r="E214" s="494">
        <f t="shared" ca="1" si="21"/>
        <v>645736.57965835021</v>
      </c>
      <c r="F214" s="494">
        <f t="shared" ca="1" si="22"/>
        <v>220128767.64371631</v>
      </c>
      <c r="G214" s="495">
        <v>50169</v>
      </c>
      <c r="H214" s="494">
        <f t="shared" ca="1" si="23"/>
        <v>5979.3094893830639</v>
      </c>
      <c r="I214" s="496">
        <f t="shared" ca="1" si="24"/>
        <v>108179.50706945358</v>
      </c>
      <c r="J214" s="508">
        <f t="shared" ca="1" si="26"/>
        <v>1955757.2940937998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1841598.4775349631</v>
      </c>
      <c r="D215" s="494">
        <f t="shared" ca="1" si="20"/>
        <v>1192364.15807013</v>
      </c>
      <c r="E215" s="494">
        <f t="shared" ca="1" si="21"/>
        <v>649234.31946483301</v>
      </c>
      <c r="F215" s="494">
        <f t="shared" ca="1" si="22"/>
        <v>219479533.32425147</v>
      </c>
      <c r="G215" s="495">
        <v>50200</v>
      </c>
      <c r="H215" s="494">
        <f t="shared" ca="1" si="23"/>
        <v>5961.82079035065</v>
      </c>
      <c r="I215" s="496">
        <f t="shared" ca="1" si="24"/>
        <v>111458.53268360168</v>
      </c>
      <c r="J215" s="508">
        <f t="shared" ca="1" si="26"/>
        <v>1959018.8310089153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1841598.4775349631</v>
      </c>
      <c r="D216" s="494">
        <f t="shared" ca="1" si="20"/>
        <v>1188847.4721730289</v>
      </c>
      <c r="E216" s="494">
        <f t="shared" ca="1" si="21"/>
        <v>652751.00536193419</v>
      </c>
      <c r="F216" s="494">
        <f t="shared" ca="1" si="22"/>
        <v>218826782.31888953</v>
      </c>
      <c r="G216" s="495">
        <v>50230</v>
      </c>
      <c r="H216" s="494">
        <f t="shared" ca="1" si="23"/>
        <v>5944.2373608651442</v>
      </c>
      <c r="I216" s="496">
        <f t="shared" ca="1" si="24"/>
        <v>107544.97132888321</v>
      </c>
      <c r="J216" s="508">
        <f t="shared" ca="1" si="26"/>
        <v>1955087.6862247114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1841598.4775349631</v>
      </c>
      <c r="D217" s="494">
        <f t="shared" ca="1" si="20"/>
        <v>1185311.7375606517</v>
      </c>
      <c r="E217" s="494">
        <f t="shared" ca="1" si="21"/>
        <v>656286.73997431132</v>
      </c>
      <c r="F217" s="494">
        <f t="shared" ca="1" si="22"/>
        <v>218170495.57891521</v>
      </c>
      <c r="G217" s="495">
        <v>50261</v>
      </c>
      <c r="H217" s="494">
        <f t="shared" ca="1" si="23"/>
        <v>5926.5586878032591</v>
      </c>
      <c r="I217" s="496">
        <f t="shared" ca="1" si="24"/>
        <v>110799.29411413104</v>
      </c>
      <c r="J217" s="508">
        <f t="shared" ca="1" si="26"/>
        <v>1958324.3303368974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1841598.4775349631</v>
      </c>
      <c r="D218" s="494">
        <f t="shared" ca="1" si="20"/>
        <v>1181756.8510524575</v>
      </c>
      <c r="E218" s="494">
        <f t="shared" ca="1" si="21"/>
        <v>659841.62648250558</v>
      </c>
      <c r="F218" s="494">
        <f t="shared" ca="1" si="22"/>
        <v>217510653.95243269</v>
      </c>
      <c r="G218" s="495">
        <v>50292</v>
      </c>
      <c r="H218" s="494">
        <f t="shared" ca="1" si="23"/>
        <v>5908.7842552622869</v>
      </c>
      <c r="I218" s="496">
        <f t="shared" ca="1" si="24"/>
        <v>110466.99426145738</v>
      </c>
      <c r="J218" s="508">
        <f t="shared" ca="1" si="26"/>
        <v>1957974.2560516826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1841598.4775349631</v>
      </c>
      <c r="D219" s="494">
        <f t="shared" ca="1" si="20"/>
        <v>1178182.7089090105</v>
      </c>
      <c r="E219" s="494">
        <f t="shared" ca="1" si="21"/>
        <v>663415.76862595254</v>
      </c>
      <c r="F219" s="494">
        <f t="shared" ca="1" si="22"/>
        <v>216847238.18380675</v>
      </c>
      <c r="G219" s="495">
        <v>50322</v>
      </c>
      <c r="H219" s="494">
        <f t="shared" ca="1" si="23"/>
        <v>5890.9135445450529</v>
      </c>
      <c r="I219" s="496">
        <f t="shared" ca="1" si="24"/>
        <v>106580.22043669201</v>
      </c>
      <c r="J219" s="508">
        <f t="shared" ca="1" si="26"/>
        <v>1954069.6115162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1841598.4775349631</v>
      </c>
      <c r="D220" s="494">
        <f t="shared" ca="1" si="20"/>
        <v>1174589.2068289532</v>
      </c>
      <c r="E220" s="494">
        <f t="shared" ca="1" si="21"/>
        <v>667009.27070600982</v>
      </c>
      <c r="F220" s="494">
        <f t="shared" ca="1" si="22"/>
        <v>216180228.91310075</v>
      </c>
      <c r="G220" s="495">
        <v>50353</v>
      </c>
      <c r="H220" s="494">
        <f t="shared" ca="1" si="23"/>
        <v>5872.9460341447666</v>
      </c>
      <c r="I220" s="496">
        <f t="shared" ca="1" si="24"/>
        <v>109796.98493373413</v>
      </c>
      <c r="J220" s="508">
        <f t="shared" ca="1" si="26"/>
        <v>1957268.4085028421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1841598.4775349631</v>
      </c>
      <c r="D221" s="494">
        <f t="shared" ca="1" si="20"/>
        <v>1170976.2399459623</v>
      </c>
      <c r="E221" s="494">
        <f t="shared" ca="1" si="21"/>
        <v>670622.23758900072</v>
      </c>
      <c r="F221" s="494">
        <f t="shared" ca="1" si="22"/>
        <v>215509606.67551175</v>
      </c>
      <c r="G221" s="495">
        <v>50383</v>
      </c>
      <c r="H221" s="494">
        <f t="shared" ca="1" si="23"/>
        <v>5854.8811997298117</v>
      </c>
      <c r="I221" s="496">
        <f t="shared" ca="1" si="24"/>
        <v>105928.31216741935</v>
      </c>
      <c r="J221" s="508">
        <f t="shared" ca="1" si="26"/>
        <v>1953381.6709021123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1841598.4775349631</v>
      </c>
      <c r="D222" s="494">
        <f t="shared" ca="1" si="20"/>
        <v>1167343.7028256888</v>
      </c>
      <c r="E222" s="494">
        <f t="shared" ca="1" si="21"/>
        <v>674254.77470927429</v>
      </c>
      <c r="F222" s="494">
        <f t="shared" ca="1" si="22"/>
        <v>214835351.90080246</v>
      </c>
      <c r="G222" s="495">
        <v>50414</v>
      </c>
      <c r="H222" s="494">
        <f t="shared" ca="1" si="23"/>
        <v>5836.7185141284435</v>
      </c>
      <c r="I222" s="496">
        <f t="shared" ca="1" si="24"/>
        <v>109119.69751336744</v>
      </c>
      <c r="J222" s="508">
        <f t="shared" ca="1" si="26"/>
        <v>1956554.8935624589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1841598.4775349631</v>
      </c>
      <c r="D223" s="494">
        <f t="shared" ca="1" si="20"/>
        <v>1163691.48946268</v>
      </c>
      <c r="E223" s="494">
        <f t="shared" ca="1" si="21"/>
        <v>677906.9880722831</v>
      </c>
      <c r="F223" s="494">
        <f t="shared" ca="1" si="22"/>
        <v>214157444.91273019</v>
      </c>
      <c r="G223" s="495">
        <v>50445</v>
      </c>
      <c r="H223" s="494">
        <f t="shared" ca="1" si="23"/>
        <v>5818.4574473133998</v>
      </c>
      <c r="I223" s="496">
        <f t="shared" ca="1" si="24"/>
        <v>108778.29984577297</v>
      </c>
      <c r="J223" s="508">
        <f t="shared" ca="1" si="26"/>
        <v>1956195.2348280495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1841598.4775349631</v>
      </c>
      <c r="D224" s="494">
        <f t="shared" ca="1" si="20"/>
        <v>1160019.4932772885</v>
      </c>
      <c r="E224" s="494">
        <f t="shared" ca="1" si="21"/>
        <v>681578.98425767454</v>
      </c>
      <c r="F224" s="494">
        <f t="shared" ca="1" si="22"/>
        <v>213475865.92847252</v>
      </c>
      <c r="G224" s="495">
        <v>50473</v>
      </c>
      <c r="H224" s="494">
        <f t="shared" ca="1" si="23"/>
        <v>5800.0974663864426</v>
      </c>
      <c r="I224" s="496">
        <f t="shared" ca="1" si="24"/>
        <v>97941.338140088599</v>
      </c>
      <c r="J224" s="508">
        <f t="shared" ca="1" si="26"/>
        <v>1945339.913141438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1841598.4775349631</v>
      </c>
      <c r="D225" s="494">
        <f t="shared" ca="1" si="20"/>
        <v>1156327.6071125595</v>
      </c>
      <c r="E225" s="494">
        <f t="shared" ca="1" si="21"/>
        <v>685270.87042240356</v>
      </c>
      <c r="F225" s="494">
        <f t="shared" ca="1" si="22"/>
        <v>212790595.05805013</v>
      </c>
      <c r="G225" s="495">
        <v>50504</v>
      </c>
      <c r="H225" s="494">
        <f t="shared" ca="1" si="23"/>
        <v>5781.6380355627971</v>
      </c>
      <c r="I225" s="496">
        <f t="shared" ca="1" si="24"/>
        <v>108089.94678178325</v>
      </c>
      <c r="J225" s="508">
        <f t="shared" ca="1" si="26"/>
        <v>1955470.062352309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1841598.4775349631</v>
      </c>
      <c r="D226" s="494">
        <f t="shared" ca="1" si="20"/>
        <v>1152615.7232311049</v>
      </c>
      <c r="E226" s="494">
        <f t="shared" ca="1" si="21"/>
        <v>688982.75430385815</v>
      </c>
      <c r="F226" s="494">
        <f t="shared" ca="1" si="22"/>
        <v>212101612.30374625</v>
      </c>
      <c r="G226" s="495">
        <v>50534</v>
      </c>
      <c r="H226" s="494">
        <f t="shared" ca="1" si="23"/>
        <v>5763.0786161555243</v>
      </c>
      <c r="I226" s="496">
        <f t="shared" ca="1" si="24"/>
        <v>104267.39157844454</v>
      </c>
      <c r="J226" s="508">
        <f t="shared" ca="1" si="26"/>
        <v>1951628.9477295631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1841598.4775349631</v>
      </c>
      <c r="D227" s="494">
        <f t="shared" ca="1" si="20"/>
        <v>1148883.7333119588</v>
      </c>
      <c r="E227" s="494">
        <f t="shared" ca="1" si="21"/>
        <v>692714.74422300421</v>
      </c>
      <c r="F227" s="494">
        <f t="shared" ca="1" si="22"/>
        <v>211408897.55952325</v>
      </c>
      <c r="G227" s="495">
        <v>50565</v>
      </c>
      <c r="H227" s="494">
        <f t="shared" ca="1" si="23"/>
        <v>5744.4186665597945</v>
      </c>
      <c r="I227" s="496">
        <f t="shared" ca="1" si="24"/>
        <v>107394.11636313018</v>
      </c>
      <c r="J227" s="508">
        <f t="shared" ca="1" si="26"/>
        <v>1954737.0125646531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1841598.4775349631</v>
      </c>
      <c r="D228" s="494">
        <f t="shared" ca="1" si="20"/>
        <v>1145131.5284474178</v>
      </c>
      <c r="E228" s="494">
        <f t="shared" ca="1" si="21"/>
        <v>696466.94908754528</v>
      </c>
      <c r="F228" s="494">
        <f t="shared" ca="1" si="22"/>
        <v>210712430.61043572</v>
      </c>
      <c r="G228" s="495">
        <v>50595</v>
      </c>
      <c r="H228" s="494">
        <f t="shared" ca="1" si="23"/>
        <v>5725.657642237089</v>
      </c>
      <c r="I228" s="496">
        <f t="shared" ca="1" si="24"/>
        <v>103590.35980416639</v>
      </c>
      <c r="J228" s="508">
        <f t="shared" ca="1" si="26"/>
        <v>1950914.4949813667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1841598.4775349631</v>
      </c>
      <c r="D229" s="494">
        <f t="shared" ca="1" si="20"/>
        <v>1141358.9991398603</v>
      </c>
      <c r="E229" s="494">
        <f t="shared" ca="1" si="21"/>
        <v>700239.47839510278</v>
      </c>
      <c r="F229" s="494">
        <f t="shared" ca="1" si="22"/>
        <v>210012191.13204062</v>
      </c>
      <c r="G229" s="495">
        <v>50626</v>
      </c>
      <c r="H229" s="494">
        <f t="shared" ca="1" si="23"/>
        <v>5706.7949956993016</v>
      </c>
      <c r="I229" s="496">
        <f t="shared" ca="1" si="24"/>
        <v>106690.72736575062</v>
      </c>
      <c r="J229" s="508">
        <f t="shared" ca="1" si="26"/>
        <v>1953995.9998964129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1841598.4775349631</v>
      </c>
      <c r="D230" s="494">
        <f t="shared" ca="1" si="20"/>
        <v>1137566.0352985533</v>
      </c>
      <c r="E230" s="494">
        <f t="shared" ca="1" si="21"/>
        <v>704032.44223640976</v>
      </c>
      <c r="F230" s="494">
        <f t="shared" ca="1" si="22"/>
        <v>209308158.6898042</v>
      </c>
      <c r="G230" s="495">
        <v>50657</v>
      </c>
      <c r="H230" s="494">
        <f t="shared" ca="1" si="23"/>
        <v>5687.8301764927664</v>
      </c>
      <c r="I230" s="496">
        <f t="shared" ca="1" si="24"/>
        <v>106336.17277652322</v>
      </c>
      <c r="J230" s="508">
        <f t="shared" ca="1" si="26"/>
        <v>1953622.480487979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1841598.4775349631</v>
      </c>
      <c r="D231" s="494">
        <f t="shared" ca="1" si="20"/>
        <v>1133752.5262364394</v>
      </c>
      <c r="E231" s="494">
        <f t="shared" ca="1" si="21"/>
        <v>707845.95129852369</v>
      </c>
      <c r="F231" s="494">
        <f t="shared" ca="1" si="22"/>
        <v>208600312.73850566</v>
      </c>
      <c r="G231" s="495">
        <v>50687</v>
      </c>
      <c r="H231" s="494">
        <f t="shared" ca="1" si="23"/>
        <v>5668.7626311821969</v>
      </c>
      <c r="I231" s="496">
        <f t="shared" ca="1" si="24"/>
        <v>102560.99775800404</v>
      </c>
      <c r="J231" s="508">
        <f t="shared" ca="1" si="26"/>
        <v>1949828.2379241493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1841598.4775349631</v>
      </c>
      <c r="D232" s="494">
        <f t="shared" ca="1" si="20"/>
        <v>1129918.3606669058</v>
      </c>
      <c r="E232" s="494">
        <f t="shared" ca="1" si="21"/>
        <v>711680.11686805729</v>
      </c>
      <c r="F232" s="494">
        <f t="shared" ca="1" si="22"/>
        <v>207888632.62163761</v>
      </c>
      <c r="G232" s="495">
        <v>50718</v>
      </c>
      <c r="H232" s="494">
        <f t="shared" ca="1" si="23"/>
        <v>5649.5918033345288</v>
      </c>
      <c r="I232" s="496">
        <f t="shared" ca="1" si="24"/>
        <v>105621.29168326335</v>
      </c>
      <c r="J232" s="508">
        <f t="shared" ca="1" si="26"/>
        <v>1952869.3610215608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1841598.4775349631</v>
      </c>
      <c r="D233" s="494">
        <f t="shared" ca="1" si="20"/>
        <v>1126063.4267005371</v>
      </c>
      <c r="E233" s="494">
        <f t="shared" ca="1" si="21"/>
        <v>715535.05083442596</v>
      </c>
      <c r="F233" s="494">
        <f t="shared" ca="1" si="22"/>
        <v>207173097.5708032</v>
      </c>
      <c r="G233" s="495">
        <v>50748</v>
      </c>
      <c r="H233" s="494">
        <f t="shared" ca="1" si="23"/>
        <v>5630.3171335026855</v>
      </c>
      <c r="I233" s="496">
        <f t="shared" ca="1" si="24"/>
        <v>101865.42998460242</v>
      </c>
      <c r="J233" s="508">
        <f t="shared" ca="1" si="26"/>
        <v>1949094.2246530682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1841598.4775349631</v>
      </c>
      <c r="D234" s="494">
        <f t="shared" ca="1" si="20"/>
        <v>1122187.6118418507</v>
      </c>
      <c r="E234" s="494">
        <f t="shared" ca="1" si="21"/>
        <v>719410.86569311237</v>
      </c>
      <c r="F234" s="494">
        <f t="shared" ca="1" si="22"/>
        <v>206453686.70511007</v>
      </c>
      <c r="G234" s="495">
        <v>50779</v>
      </c>
      <c r="H234" s="494">
        <f t="shared" ca="1" si="23"/>
        <v>5610.938059209253</v>
      </c>
      <c r="I234" s="496">
        <f t="shared" ca="1" si="24"/>
        <v>104898.64507001668</v>
      </c>
      <c r="J234" s="508">
        <f t="shared" ca="1" si="26"/>
        <v>1952108.0606641888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1841598.4775349631</v>
      </c>
      <c r="D235" s="494">
        <f t="shared" ca="1" si="20"/>
        <v>1118290.802986013</v>
      </c>
      <c r="E235" s="494">
        <f t="shared" ca="1" si="21"/>
        <v>723307.67454895005</v>
      </c>
      <c r="F235" s="494">
        <f t="shared" ca="1" si="22"/>
        <v>205730379.03056112</v>
      </c>
      <c r="G235" s="495">
        <v>50810</v>
      </c>
      <c r="H235" s="494">
        <f t="shared" ca="1" si="23"/>
        <v>5591.4540149300647</v>
      </c>
      <c r="I235" s="496">
        <f t="shared" ca="1" si="24"/>
        <v>104534.38336835406</v>
      </c>
      <c r="J235" s="508">
        <f t="shared" ca="1" si="26"/>
        <v>1951724.3149182473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1841598.4775349631</v>
      </c>
      <c r="D236" s="494">
        <f t="shared" ca="1" si="20"/>
        <v>1114372.8864155395</v>
      </c>
      <c r="E236" s="494">
        <f t="shared" ca="1" si="21"/>
        <v>727225.59111942351</v>
      </c>
      <c r="F236" s="494">
        <f t="shared" ca="1" si="22"/>
        <v>205003153.43944168</v>
      </c>
      <c r="G236" s="495">
        <v>50838</v>
      </c>
      <c r="H236" s="494">
        <f t="shared" ca="1" si="23"/>
        <v>5571.8644320776975</v>
      </c>
      <c r="I236" s="496">
        <f t="shared" ca="1" si="24"/>
        <v>94087.360009976604</v>
      </c>
      <c r="J236" s="508">
        <f t="shared" ca="1" si="26"/>
        <v>1941257.7019770173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1841598.4775349631</v>
      </c>
      <c r="D237" s="494">
        <f t="shared" ca="1" si="20"/>
        <v>1110433.7477969758</v>
      </c>
      <c r="E237" s="494">
        <f t="shared" ca="1" si="21"/>
        <v>731164.72973798728</v>
      </c>
      <c r="F237" s="494">
        <f t="shared" ca="1" si="22"/>
        <v>204271988.70970368</v>
      </c>
      <c r="G237" s="495">
        <v>50869</v>
      </c>
      <c r="H237" s="494">
        <f t="shared" ca="1" si="23"/>
        <v>5552.1687389848785</v>
      </c>
      <c r="I237" s="496">
        <f t="shared" ca="1" si="24"/>
        <v>103799.93002483729</v>
      </c>
      <c r="J237" s="508">
        <f t="shared" ca="1" si="26"/>
        <v>1950950.5762987854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1841598.4775349631</v>
      </c>
      <c r="D238" s="494">
        <f t="shared" ca="1" si="20"/>
        <v>1106473.2721775617</v>
      </c>
      <c r="E238" s="494">
        <f t="shared" ca="1" si="21"/>
        <v>735125.2053574014</v>
      </c>
      <c r="F238" s="494">
        <f t="shared" ca="1" si="22"/>
        <v>203536863.50434628</v>
      </c>
      <c r="G238" s="495">
        <v>50899</v>
      </c>
      <c r="H238" s="494">
        <f t="shared" ca="1" si="23"/>
        <v>5532.3663608878087</v>
      </c>
      <c r="I238" s="496">
        <f t="shared" ca="1" si="24"/>
        <v>100093.2744677548</v>
      </c>
      <c r="J238" s="508">
        <f t="shared" ca="1" si="26"/>
        <v>1947224.1183636058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1841598.4775349631</v>
      </c>
      <c r="D239" s="494">
        <f t="shared" ca="1" si="20"/>
        <v>1102491.3439818758</v>
      </c>
      <c r="E239" s="494">
        <f t="shared" ca="1" si="21"/>
        <v>739107.13355308725</v>
      </c>
      <c r="F239" s="494">
        <f t="shared" ca="1" si="22"/>
        <v>202797756.37079319</v>
      </c>
      <c r="G239" s="495">
        <v>50930</v>
      </c>
      <c r="H239" s="494">
        <f t="shared" ca="1" si="23"/>
        <v>5512.456719909379</v>
      </c>
      <c r="I239" s="496">
        <f t="shared" ca="1" si="24"/>
        <v>103057.49855436732</v>
      </c>
      <c r="J239" s="508">
        <f t="shared" ca="1" si="26"/>
        <v>1950168.4328092397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1841598.4775349631</v>
      </c>
      <c r="D240" s="494">
        <f t="shared" ref="D240:D303" ca="1" si="28">+F239*(($H$6/100)/$H$9)</f>
        <v>1098487.8470084632</v>
      </c>
      <c r="E240" s="494">
        <f t="shared" ref="E240:E303" ca="1" si="29">+C240-D240</f>
        <v>743110.63052649982</v>
      </c>
      <c r="F240" s="494">
        <f t="shared" ref="F240:F303" ca="1" si="30">IF(F239&lt;1,0,+F239-E240)</f>
        <v>202054645.74026668</v>
      </c>
      <c r="G240" s="495">
        <v>50960</v>
      </c>
      <c r="H240" s="494">
        <f t="shared" ref="H240:H303" ca="1" si="31">+D240*$H$7/100</f>
        <v>5492.4392350423159</v>
      </c>
      <c r="I240" s="496">
        <f t="shared" ref="I240:I303" ca="1" si="32">+F239*$R$41*O240</f>
        <v>99370.900621688663</v>
      </c>
      <c r="J240" s="508">
        <f t="shared" ca="1" si="26"/>
        <v>1946461.8173916941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1841598.4775349631</v>
      </c>
      <c r="D241" s="494">
        <f t="shared" ca="1" si="28"/>
        <v>1094462.6644264446</v>
      </c>
      <c r="E241" s="494">
        <f t="shared" ca="1" si="29"/>
        <v>747135.81310851849</v>
      </c>
      <c r="F241" s="494">
        <f t="shared" ca="1" si="30"/>
        <v>201307509.92715818</v>
      </c>
      <c r="G241" s="495">
        <v>50991</v>
      </c>
      <c r="H241" s="494">
        <f t="shared" ca="1" si="31"/>
        <v>5472.3133221322232</v>
      </c>
      <c r="I241" s="496">
        <f t="shared" ca="1" si="32"/>
        <v>102307.00229315502</v>
      </c>
      <c r="J241" s="508">
        <f t="shared" ref="J241:J304" ca="1" si="34">+C241+H241+I241</f>
        <v>1949377.7931502503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1841598.4775349631</v>
      </c>
      <c r="D242" s="494">
        <f t="shared" ca="1" si="28"/>
        <v>1090415.6787721068</v>
      </c>
      <c r="E242" s="494">
        <f t="shared" ca="1" si="29"/>
        <v>751182.79876285628</v>
      </c>
      <c r="F242" s="494">
        <f t="shared" ca="1" si="30"/>
        <v>200556327.12839532</v>
      </c>
      <c r="G242" s="495">
        <v>51022</v>
      </c>
      <c r="H242" s="494">
        <f t="shared" ca="1" si="31"/>
        <v>5452.0783938605337</v>
      </c>
      <c r="I242" s="496">
        <f t="shared" ca="1" si="32"/>
        <v>101928.70252645107</v>
      </c>
      <c r="J242" s="508">
        <f t="shared" ca="1" si="34"/>
        <v>1948979.2584552746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1841598.4775349631</v>
      </c>
      <c r="D243" s="494">
        <f t="shared" ca="1" si="28"/>
        <v>1086346.7719454747</v>
      </c>
      <c r="E243" s="494">
        <f t="shared" ca="1" si="29"/>
        <v>755251.70558948838</v>
      </c>
      <c r="F243" s="494">
        <f t="shared" ca="1" si="30"/>
        <v>199801075.42280582</v>
      </c>
      <c r="G243" s="495">
        <v>51052</v>
      </c>
      <c r="H243" s="494">
        <f t="shared" ca="1" si="31"/>
        <v>5431.7338597273738</v>
      </c>
      <c r="I243" s="496">
        <f t="shared" ca="1" si="32"/>
        <v>98272.600292913703</v>
      </c>
      <c r="J243" s="508">
        <f t="shared" ca="1" si="34"/>
        <v>1945302.8116876041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1841598.4775349631</v>
      </c>
      <c r="D244" s="494">
        <f t="shared" ca="1" si="28"/>
        <v>1082255.8252068649</v>
      </c>
      <c r="E244" s="494">
        <f t="shared" ca="1" si="29"/>
        <v>759342.65232809819</v>
      </c>
      <c r="F244" s="494">
        <f t="shared" ca="1" si="30"/>
        <v>199041732.77047771</v>
      </c>
      <c r="G244" s="495">
        <v>51083</v>
      </c>
      <c r="H244" s="494">
        <f t="shared" ca="1" si="31"/>
        <v>5411.2791260343247</v>
      </c>
      <c r="I244" s="496">
        <f t="shared" ca="1" si="32"/>
        <v>101165.94452241401</v>
      </c>
      <c r="J244" s="508">
        <f t="shared" ca="1" si="34"/>
        <v>1948175.7011834113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1841598.4775349631</v>
      </c>
      <c r="D245" s="494">
        <f t="shared" ca="1" si="28"/>
        <v>1078142.7191734209</v>
      </c>
      <c r="E245" s="494">
        <f t="shared" ca="1" si="29"/>
        <v>763455.75836154213</v>
      </c>
      <c r="F245" s="494">
        <f t="shared" ca="1" si="30"/>
        <v>198278277.01211616</v>
      </c>
      <c r="G245" s="495">
        <v>51113</v>
      </c>
      <c r="H245" s="494">
        <f t="shared" ca="1" si="31"/>
        <v>5390.7135958671042</v>
      </c>
      <c r="I245" s="496">
        <f t="shared" ca="1" si="32"/>
        <v>97530.449057534075</v>
      </c>
      <c r="J245" s="508">
        <f t="shared" ca="1" si="34"/>
        <v>1944519.6401883643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1841598.4775349631</v>
      </c>
      <c r="D246" s="494">
        <f t="shared" ca="1" si="28"/>
        <v>1074007.3338156294</v>
      </c>
      <c r="E246" s="494">
        <f t="shared" ca="1" si="29"/>
        <v>767591.14371933369</v>
      </c>
      <c r="F246" s="494">
        <f t="shared" ca="1" si="30"/>
        <v>197510685.86839682</v>
      </c>
      <c r="G246" s="495">
        <v>51144</v>
      </c>
      <c r="H246" s="494">
        <f t="shared" ca="1" si="31"/>
        <v>5370.0366690781466</v>
      </c>
      <c r="I246" s="496">
        <f t="shared" ca="1" si="32"/>
        <v>100394.9009271348</v>
      </c>
      <c r="J246" s="508">
        <f t="shared" ca="1" si="34"/>
        <v>1947363.4151311759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1841598.4775349631</v>
      </c>
      <c r="D247" s="494">
        <f t="shared" ca="1" si="28"/>
        <v>1069849.5484538162</v>
      </c>
      <c r="E247" s="494">
        <f t="shared" ca="1" si="29"/>
        <v>771748.92908114684</v>
      </c>
      <c r="F247" s="494">
        <f t="shared" ca="1" si="30"/>
        <v>196738936.93931568</v>
      </c>
      <c r="G247" s="495">
        <v>51175</v>
      </c>
      <c r="H247" s="494">
        <f t="shared" ca="1" si="31"/>
        <v>5349.2477422690808</v>
      </c>
      <c r="I247" s="496">
        <f t="shared" ca="1" si="32"/>
        <v>100006.24394469825</v>
      </c>
      <c r="J247" s="508">
        <f t="shared" ca="1" si="34"/>
        <v>1946953.9692219305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1841598.4775349631</v>
      </c>
      <c r="D248" s="494">
        <f t="shared" ca="1" si="28"/>
        <v>1065669.2417546266</v>
      </c>
      <c r="E248" s="494">
        <f t="shared" ca="1" si="29"/>
        <v>775929.23578033643</v>
      </c>
      <c r="F248" s="494">
        <f t="shared" ca="1" si="30"/>
        <v>195963007.70353535</v>
      </c>
      <c r="G248" s="495">
        <v>51204</v>
      </c>
      <c r="H248" s="494">
        <f t="shared" ca="1" si="31"/>
        <v>5328.3462087731332</v>
      </c>
      <c r="I248" s="496">
        <f t="shared" ca="1" si="32"/>
        <v>93188.676463589189</v>
      </c>
      <c r="J248" s="508">
        <f t="shared" ca="1" si="34"/>
        <v>1940115.5002073254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1841598.4775349631</v>
      </c>
      <c r="D249" s="494">
        <f t="shared" ca="1" si="28"/>
        <v>1061466.2917274833</v>
      </c>
      <c r="E249" s="494">
        <f t="shared" ca="1" si="29"/>
        <v>780132.18580747978</v>
      </c>
      <c r="F249" s="494">
        <f t="shared" ca="1" si="30"/>
        <v>195182875.51772788</v>
      </c>
      <c r="G249" s="495">
        <v>51235</v>
      </c>
      <c r="H249" s="494">
        <f t="shared" ca="1" si="31"/>
        <v>5307.3314586374163</v>
      </c>
      <c r="I249" s="496">
        <f t="shared" ca="1" si="32"/>
        <v>99222.602900556725</v>
      </c>
      <c r="J249" s="508">
        <f t="shared" ca="1" si="34"/>
        <v>1946128.4118941573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1841598.4775349631</v>
      </c>
      <c r="D250" s="494">
        <f t="shared" ca="1" si="28"/>
        <v>1057240.5757210262</v>
      </c>
      <c r="E250" s="494">
        <f t="shared" ca="1" si="29"/>
        <v>784357.90181393689</v>
      </c>
      <c r="F250" s="494">
        <f t="shared" ca="1" si="30"/>
        <v>194398517.61591396</v>
      </c>
      <c r="G250" s="495">
        <v>51265</v>
      </c>
      <c r="H250" s="494">
        <f t="shared" ca="1" si="31"/>
        <v>5286.2028786051305</v>
      </c>
      <c r="I250" s="496">
        <f t="shared" ca="1" si="32"/>
        <v>95639.609003686652</v>
      </c>
      <c r="J250" s="508">
        <f t="shared" ca="1" si="34"/>
        <v>1942524.2894172547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1841598.4775349631</v>
      </c>
      <c r="D251" s="494">
        <f t="shared" ca="1" si="28"/>
        <v>1052991.970419534</v>
      </c>
      <c r="E251" s="494">
        <f t="shared" ca="1" si="29"/>
        <v>788606.50711542903</v>
      </c>
      <c r="F251" s="494">
        <f t="shared" ca="1" si="30"/>
        <v>193609911.10879853</v>
      </c>
      <c r="G251" s="495">
        <v>51296</v>
      </c>
      <c r="H251" s="494">
        <f t="shared" ca="1" si="31"/>
        <v>5264.9598520976697</v>
      </c>
      <c r="I251" s="496">
        <f t="shared" ca="1" si="32"/>
        <v>98430.449419524433</v>
      </c>
      <c r="J251" s="508">
        <f t="shared" ca="1" si="34"/>
        <v>1945293.8868065851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1841598.4775349631</v>
      </c>
      <c r="D252" s="494">
        <f t="shared" ca="1" si="28"/>
        <v>1048720.3518393254</v>
      </c>
      <c r="E252" s="494">
        <f t="shared" ca="1" si="29"/>
        <v>792878.12569563766</v>
      </c>
      <c r="F252" s="494">
        <f t="shared" ca="1" si="30"/>
        <v>192817032.98310289</v>
      </c>
      <c r="G252" s="495">
        <v>51326</v>
      </c>
      <c r="H252" s="494">
        <f t="shared" ca="1" si="31"/>
        <v>5243.6017591966265</v>
      </c>
      <c r="I252" s="496">
        <f t="shared" ca="1" si="32"/>
        <v>94868.856443311277</v>
      </c>
      <c r="J252" s="508">
        <f t="shared" ca="1" si="34"/>
        <v>1941710.9357374711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1841598.4775349631</v>
      </c>
      <c r="D253" s="494">
        <f t="shared" ca="1" si="28"/>
        <v>1044425.5953251406</v>
      </c>
      <c r="E253" s="494">
        <f t="shared" ca="1" si="29"/>
        <v>797172.88220982242</v>
      </c>
      <c r="F253" s="494">
        <f t="shared" ca="1" si="30"/>
        <v>192019860.10089308</v>
      </c>
      <c r="G253" s="495">
        <v>51357</v>
      </c>
      <c r="H253" s="494">
        <f t="shared" ca="1" si="31"/>
        <v>5222.127976625703</v>
      </c>
      <c r="I253" s="496">
        <f t="shared" ca="1" si="32"/>
        <v>97629.691033777752</v>
      </c>
      <c r="J253" s="508">
        <f t="shared" ca="1" si="34"/>
        <v>1944450.2965453665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1841598.4775349631</v>
      </c>
      <c r="D254" s="494">
        <f t="shared" ca="1" si="28"/>
        <v>1040107.5755465042</v>
      </c>
      <c r="E254" s="494">
        <f t="shared" ca="1" si="29"/>
        <v>801490.90198845882</v>
      </c>
      <c r="F254" s="494">
        <f t="shared" ca="1" si="30"/>
        <v>191218369.19890463</v>
      </c>
      <c r="G254" s="495">
        <v>51388</v>
      </c>
      <c r="H254" s="494">
        <f t="shared" ca="1" si="31"/>
        <v>5200.5378777325213</v>
      </c>
      <c r="I254" s="496">
        <f t="shared" ca="1" si="32"/>
        <v>97226.055831085512</v>
      </c>
      <c r="J254" s="508">
        <f t="shared" ca="1" si="34"/>
        <v>1944025.0712437809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1841598.4775349631</v>
      </c>
      <c r="D255" s="494">
        <f t="shared" ca="1" si="28"/>
        <v>1035766.1664940668</v>
      </c>
      <c r="E255" s="494">
        <f t="shared" ca="1" si="29"/>
        <v>805832.31104089622</v>
      </c>
      <c r="F255" s="494">
        <f t="shared" ca="1" si="30"/>
        <v>190412536.88786373</v>
      </c>
      <c r="G255" s="495">
        <v>51418</v>
      </c>
      <c r="H255" s="494">
        <f t="shared" ca="1" si="31"/>
        <v>5178.8308324703339</v>
      </c>
      <c r="I255" s="496">
        <f t="shared" ca="1" si="32"/>
        <v>93697.000907463254</v>
      </c>
      <c r="J255" s="508">
        <f t="shared" ca="1" si="34"/>
        <v>1940474.3092748967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1841598.4775349631</v>
      </c>
      <c r="D256" s="494">
        <f t="shared" ca="1" si="28"/>
        <v>1031401.2414759286</v>
      </c>
      <c r="E256" s="494">
        <f t="shared" ca="1" si="29"/>
        <v>810197.23605903448</v>
      </c>
      <c r="F256" s="494">
        <f t="shared" ca="1" si="30"/>
        <v>189602339.65180469</v>
      </c>
      <c r="G256" s="495">
        <v>51449</v>
      </c>
      <c r="H256" s="494">
        <f t="shared" ca="1" si="31"/>
        <v>5157.0062073796425</v>
      </c>
      <c r="I256" s="496">
        <f t="shared" ca="1" si="32"/>
        <v>96412.214510888327</v>
      </c>
      <c r="J256" s="508">
        <f t="shared" ca="1" si="34"/>
        <v>1943167.6982532311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1841598.4775349631</v>
      </c>
      <c r="D257" s="494">
        <f t="shared" ca="1" si="28"/>
        <v>1027012.673113942</v>
      </c>
      <c r="E257" s="494">
        <f t="shared" ca="1" si="29"/>
        <v>814585.80442102102</v>
      </c>
      <c r="F257" s="494">
        <f t="shared" ca="1" si="30"/>
        <v>188787753.84738368</v>
      </c>
      <c r="G257" s="495">
        <v>51479</v>
      </c>
      <c r="H257" s="494">
        <f t="shared" ca="1" si="31"/>
        <v>5135.0633655697102</v>
      </c>
      <c r="I257" s="496">
        <f t="shared" ca="1" si="32"/>
        <v>92905.146429384287</v>
      </c>
      <c r="J257" s="508">
        <f t="shared" ca="1" si="34"/>
        <v>1939638.6873299172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1841598.4775349631</v>
      </c>
      <c r="D258" s="494">
        <f t="shared" ca="1" si="28"/>
        <v>1022600.333339995</v>
      </c>
      <c r="E258" s="494">
        <f t="shared" ca="1" si="29"/>
        <v>818998.14419496804</v>
      </c>
      <c r="F258" s="494">
        <f t="shared" ca="1" si="30"/>
        <v>187968755.70318872</v>
      </c>
      <c r="G258" s="495">
        <v>51510</v>
      </c>
      <c r="H258" s="494">
        <f t="shared" ca="1" si="31"/>
        <v>5113.0016666999754</v>
      </c>
      <c r="I258" s="496">
        <f t="shared" ca="1" si="32"/>
        <v>95589.532698058581</v>
      </c>
      <c r="J258" s="508">
        <f t="shared" ca="1" si="34"/>
        <v>1942301.0118997216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1841598.4775349631</v>
      </c>
      <c r="D259" s="494">
        <f t="shared" ca="1" si="28"/>
        <v>1018164.0933922722</v>
      </c>
      <c r="E259" s="494">
        <f t="shared" ca="1" si="29"/>
        <v>823434.3841426908</v>
      </c>
      <c r="F259" s="494">
        <f t="shared" ca="1" si="30"/>
        <v>187145321.31904602</v>
      </c>
      <c r="G259" s="495">
        <v>51541</v>
      </c>
      <c r="H259" s="494">
        <f t="shared" ca="1" si="31"/>
        <v>5090.8204669613615</v>
      </c>
      <c r="I259" s="496">
        <f t="shared" ca="1" si="32"/>
        <v>95174.846637714552</v>
      </c>
      <c r="J259" s="508">
        <f t="shared" ca="1" si="34"/>
        <v>1941864.144639639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1841598.4775349631</v>
      </c>
      <c r="D260" s="494">
        <f t="shared" ca="1" si="28"/>
        <v>1013703.8238114993</v>
      </c>
      <c r="E260" s="494">
        <f t="shared" ca="1" si="29"/>
        <v>827894.65372346377</v>
      </c>
      <c r="F260" s="494">
        <f t="shared" ca="1" si="30"/>
        <v>186317426.66532254</v>
      </c>
      <c r="G260" s="495">
        <v>51569</v>
      </c>
      <c r="H260" s="494">
        <f t="shared" ca="1" si="31"/>
        <v>5068.519119057496</v>
      </c>
      <c r="I260" s="496">
        <f t="shared" ca="1" si="32"/>
        <v>85587.793616577037</v>
      </c>
      <c r="J260" s="508">
        <f t="shared" ca="1" si="34"/>
        <v>1932254.7902705977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1841598.4775349631</v>
      </c>
      <c r="D261" s="494">
        <f t="shared" ca="1" si="28"/>
        <v>1009219.3944371638</v>
      </c>
      <c r="E261" s="494">
        <f t="shared" ca="1" si="29"/>
        <v>832379.08309779922</v>
      </c>
      <c r="F261" s="494">
        <f t="shared" ca="1" si="30"/>
        <v>185485047.58222476</v>
      </c>
      <c r="G261" s="495">
        <v>51600</v>
      </c>
      <c r="H261" s="494">
        <f t="shared" ca="1" si="31"/>
        <v>5046.0969721858191</v>
      </c>
      <c r="I261" s="496">
        <f t="shared" ca="1" si="32"/>
        <v>94338.723701541632</v>
      </c>
      <c r="J261" s="508">
        <f t="shared" ca="1" si="34"/>
        <v>1940983.2982086905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1841598.4775349631</v>
      </c>
      <c r="D262" s="494">
        <f t="shared" ca="1" si="28"/>
        <v>1004710.6744037175</v>
      </c>
      <c r="E262" s="494">
        <f t="shared" ca="1" si="29"/>
        <v>836887.80313124554</v>
      </c>
      <c r="F262" s="494">
        <f t="shared" ca="1" si="30"/>
        <v>184648159.7790935</v>
      </c>
      <c r="G262" s="495">
        <v>51630</v>
      </c>
      <c r="H262" s="494">
        <f t="shared" ca="1" si="31"/>
        <v>5023.5533720185877</v>
      </c>
      <c r="I262" s="496">
        <f t="shared" ca="1" si="32"/>
        <v>90887.673315290129</v>
      </c>
      <c r="J262" s="508">
        <f t="shared" ca="1" si="34"/>
        <v>1937509.7042222717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1841598.4775349631</v>
      </c>
      <c r="D263" s="494">
        <f t="shared" ca="1" si="28"/>
        <v>1000177.5321367565</v>
      </c>
      <c r="E263" s="494">
        <f t="shared" ca="1" si="29"/>
        <v>841420.94539820659</v>
      </c>
      <c r="F263" s="494">
        <f t="shared" ca="1" si="30"/>
        <v>183806738.83369529</v>
      </c>
      <c r="G263" s="495">
        <v>51661</v>
      </c>
      <c r="H263" s="494">
        <f t="shared" ca="1" si="31"/>
        <v>5000.8876606837821</v>
      </c>
      <c r="I263" s="496">
        <f t="shared" ca="1" si="32"/>
        <v>93493.518234814328</v>
      </c>
      <c r="J263" s="508">
        <f t="shared" ca="1" si="34"/>
        <v>1940092.8834304612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1841598.4775349631</v>
      </c>
      <c r="D264" s="494">
        <f t="shared" ca="1" si="28"/>
        <v>995619.83534918283</v>
      </c>
      <c r="E264" s="494">
        <f t="shared" ca="1" si="29"/>
        <v>845978.64218578022</v>
      </c>
      <c r="F264" s="494">
        <f t="shared" ca="1" si="30"/>
        <v>182960760.19150952</v>
      </c>
      <c r="G264" s="495">
        <v>51691</v>
      </c>
      <c r="H264" s="494">
        <f t="shared" ca="1" si="31"/>
        <v>4978.0991767459145</v>
      </c>
      <c r="I264" s="496">
        <f t="shared" ca="1" si="32"/>
        <v>90065.302028510676</v>
      </c>
      <c r="J264" s="508">
        <f t="shared" ca="1" si="34"/>
        <v>1936641.8787402196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1841598.4775349631</v>
      </c>
      <c r="D265" s="494">
        <f t="shared" ca="1" si="28"/>
        <v>991037.45103734324</v>
      </c>
      <c r="E265" s="494">
        <f t="shared" ca="1" si="29"/>
        <v>850561.02649761981</v>
      </c>
      <c r="F265" s="494">
        <f t="shared" ca="1" si="30"/>
        <v>182110199.16501188</v>
      </c>
      <c r="G265" s="495">
        <v>51722</v>
      </c>
      <c r="H265" s="494">
        <f t="shared" ca="1" si="31"/>
        <v>4955.1872551867164</v>
      </c>
      <c r="I265" s="496">
        <f t="shared" ca="1" si="32"/>
        <v>92639.131576967644</v>
      </c>
      <c r="J265" s="508">
        <f t="shared" ca="1" si="34"/>
        <v>1939192.7963671174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1841598.4775349631</v>
      </c>
      <c r="D266" s="494">
        <f t="shared" ca="1" si="28"/>
        <v>986430.24547714775</v>
      </c>
      <c r="E266" s="494">
        <f t="shared" ca="1" si="29"/>
        <v>855168.2320578153</v>
      </c>
      <c r="F266" s="494">
        <f t="shared" ca="1" si="30"/>
        <v>181255030.93295407</v>
      </c>
      <c r="G266" s="495">
        <v>51753</v>
      </c>
      <c r="H266" s="494">
        <f t="shared" ca="1" si="31"/>
        <v>4932.1512273857388</v>
      </c>
      <c r="I266" s="496">
        <f t="shared" ca="1" si="32"/>
        <v>92208.464177217684</v>
      </c>
      <c r="J266" s="508">
        <f t="shared" ca="1" si="34"/>
        <v>1938739.0929395664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1841598.4775349631</v>
      </c>
      <c r="D267" s="494">
        <f t="shared" ca="1" si="28"/>
        <v>981798.08422016795</v>
      </c>
      <c r="E267" s="494">
        <f t="shared" ca="1" si="29"/>
        <v>859800.3933147951</v>
      </c>
      <c r="F267" s="494">
        <f t="shared" ca="1" si="30"/>
        <v>180395230.53963926</v>
      </c>
      <c r="G267" s="495">
        <v>51783</v>
      </c>
      <c r="H267" s="494">
        <f t="shared" ca="1" si="31"/>
        <v>4908.9904211008397</v>
      </c>
      <c r="I267" s="496">
        <f t="shared" ca="1" si="32"/>
        <v>88814.965157147482</v>
      </c>
      <c r="J267" s="508">
        <f t="shared" ca="1" si="34"/>
        <v>1935322.4331132113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1841598.4775349631</v>
      </c>
      <c r="D268" s="494">
        <f t="shared" ca="1" si="28"/>
        <v>977140.83208971273</v>
      </c>
      <c r="E268" s="494">
        <f t="shared" ca="1" si="29"/>
        <v>864457.64544525032</v>
      </c>
      <c r="F268" s="494">
        <f t="shared" ca="1" si="30"/>
        <v>179530772.89419401</v>
      </c>
      <c r="G268" s="495">
        <v>51814</v>
      </c>
      <c r="H268" s="494">
        <f t="shared" ca="1" si="31"/>
        <v>4885.7041604485639</v>
      </c>
      <c r="I268" s="496">
        <f t="shared" ca="1" si="32"/>
        <v>91340.118396570673</v>
      </c>
      <c r="J268" s="508">
        <f t="shared" ca="1" si="34"/>
        <v>1937824.3000919824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1841598.4775349631</v>
      </c>
      <c r="D269" s="494">
        <f t="shared" ca="1" si="28"/>
        <v>972458.35317688424</v>
      </c>
      <c r="E269" s="494">
        <f t="shared" ca="1" si="29"/>
        <v>869140.12435807881</v>
      </c>
      <c r="F269" s="494">
        <f t="shared" ca="1" si="30"/>
        <v>178661632.76983592</v>
      </c>
      <c r="G269" s="495">
        <v>51844</v>
      </c>
      <c r="H269" s="494">
        <f t="shared" ca="1" si="31"/>
        <v>4862.2917658844208</v>
      </c>
      <c r="I269" s="496">
        <f t="shared" ca="1" si="32"/>
        <v>87970.078718155055</v>
      </c>
      <c r="J269" s="508">
        <f t="shared" ca="1" si="34"/>
        <v>1934430.8480190027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1841598.4775349631</v>
      </c>
      <c r="D270" s="494">
        <f t="shared" ca="1" si="28"/>
        <v>967750.51083661127</v>
      </c>
      <c r="E270" s="494">
        <f t="shared" ca="1" si="29"/>
        <v>873847.96669835178</v>
      </c>
      <c r="F270" s="494">
        <f t="shared" ca="1" si="30"/>
        <v>177787784.80313757</v>
      </c>
      <c r="G270" s="495">
        <v>51875</v>
      </c>
      <c r="H270" s="494">
        <f t="shared" ca="1" si="31"/>
        <v>4838.7525541830564</v>
      </c>
      <c r="I270" s="496">
        <f t="shared" ca="1" si="32"/>
        <v>90462.340059126916</v>
      </c>
      <c r="J270" s="508">
        <f t="shared" ca="1" si="34"/>
        <v>1936899.5701482731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1841598.4775349631</v>
      </c>
      <c r="D271" s="494">
        <f t="shared" ca="1" si="28"/>
        <v>963017.16768366192</v>
      </c>
      <c r="E271" s="494">
        <f t="shared" ca="1" si="29"/>
        <v>878581.30985130114</v>
      </c>
      <c r="F271" s="494">
        <f t="shared" ca="1" si="30"/>
        <v>176909203.49328628</v>
      </c>
      <c r="G271" s="495">
        <v>51906</v>
      </c>
      <c r="H271" s="494">
        <f t="shared" ca="1" si="31"/>
        <v>4815.0858384183093</v>
      </c>
      <c r="I271" s="496">
        <f t="shared" ca="1" si="32"/>
        <v>90019.881705321983</v>
      </c>
      <c r="J271" s="508">
        <f t="shared" ca="1" si="34"/>
        <v>1936433.4450787033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1841598.4775349631</v>
      </c>
      <c r="D272" s="494">
        <f t="shared" ca="1" si="28"/>
        <v>958258.18558863411</v>
      </c>
      <c r="E272" s="494">
        <f t="shared" ca="1" si="29"/>
        <v>883340.29194632894</v>
      </c>
      <c r="F272" s="494">
        <f t="shared" ca="1" si="30"/>
        <v>176025863.20133996</v>
      </c>
      <c r="G272" s="495">
        <v>51934</v>
      </c>
      <c r="H272" s="494">
        <f t="shared" ca="1" si="31"/>
        <v>4791.2909279431706</v>
      </c>
      <c r="I272" s="496">
        <f t="shared" ca="1" si="32"/>
        <v>80906.475730929582</v>
      </c>
      <c r="J272" s="508">
        <f t="shared" ca="1" si="34"/>
        <v>1927296.2441938356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1841598.4775349631</v>
      </c>
      <c r="D273" s="494">
        <f t="shared" ca="1" si="28"/>
        <v>953473.42567392485</v>
      </c>
      <c r="E273" s="494">
        <f t="shared" ca="1" si="29"/>
        <v>888125.0518610382</v>
      </c>
      <c r="F273" s="494">
        <f t="shared" ca="1" si="30"/>
        <v>175137738.14947891</v>
      </c>
      <c r="G273" s="495">
        <v>51965</v>
      </c>
      <c r="H273" s="494">
        <f t="shared" ca="1" si="31"/>
        <v>4767.367128369624</v>
      </c>
      <c r="I273" s="496">
        <f t="shared" ca="1" si="32"/>
        <v>89127.762067611795</v>
      </c>
      <c r="J273" s="508">
        <f t="shared" ca="1" si="34"/>
        <v>1935493.6067309445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1841598.4775349631</v>
      </c>
      <c r="D274" s="494">
        <f t="shared" ca="1" si="28"/>
        <v>948662.74830967747</v>
      </c>
      <c r="E274" s="494">
        <f t="shared" ca="1" si="29"/>
        <v>892935.72922528558</v>
      </c>
      <c r="F274" s="494">
        <f t="shared" ca="1" si="30"/>
        <v>174244802.42025363</v>
      </c>
      <c r="G274" s="495">
        <v>51995</v>
      </c>
      <c r="H274" s="494">
        <f t="shared" ca="1" si="31"/>
        <v>4743.313741548387</v>
      </c>
      <c r="I274" s="496">
        <f t="shared" ca="1" si="32"/>
        <v>85817.491693244665</v>
      </c>
      <c r="J274" s="508">
        <f t="shared" ca="1" si="34"/>
        <v>1932159.2829697561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1841598.4775349631</v>
      </c>
      <c r="D275" s="494">
        <f t="shared" ca="1" si="28"/>
        <v>943826.01310970727</v>
      </c>
      <c r="E275" s="494">
        <f t="shared" ca="1" si="29"/>
        <v>897772.46442525578</v>
      </c>
      <c r="F275" s="494">
        <f t="shared" ca="1" si="30"/>
        <v>173347029.95582837</v>
      </c>
      <c r="G275" s="495">
        <v>52026</v>
      </c>
      <c r="H275" s="494">
        <f t="shared" ca="1" si="31"/>
        <v>4719.1300655485365</v>
      </c>
      <c r="I275" s="496">
        <f t="shared" ca="1" si="32"/>
        <v>88225.951625455084</v>
      </c>
      <c r="J275" s="508">
        <f t="shared" ca="1" si="34"/>
        <v>1934543.5592259667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1841598.4775349631</v>
      </c>
      <c r="D276" s="494">
        <f t="shared" ca="1" si="28"/>
        <v>938963.07892740367</v>
      </c>
      <c r="E276" s="494">
        <f t="shared" ca="1" si="29"/>
        <v>902635.39860755939</v>
      </c>
      <c r="F276" s="494">
        <f t="shared" ca="1" si="30"/>
        <v>172444394.55722082</v>
      </c>
      <c r="G276" s="495">
        <v>52056</v>
      </c>
      <c r="H276" s="494">
        <f t="shared" ca="1" si="31"/>
        <v>4694.8153946370185</v>
      </c>
      <c r="I276" s="496">
        <f t="shared" ca="1" si="32"/>
        <v>84940.044678355902</v>
      </c>
      <c r="J276" s="508">
        <f t="shared" ca="1" si="34"/>
        <v>1931233.3376079558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1841598.4775349631</v>
      </c>
      <c r="D277" s="494">
        <f t="shared" ca="1" si="28"/>
        <v>934073.80385161284</v>
      </c>
      <c r="E277" s="494">
        <f t="shared" ca="1" si="29"/>
        <v>907524.67368335021</v>
      </c>
      <c r="F277" s="494">
        <f t="shared" ca="1" si="30"/>
        <v>171536869.88353747</v>
      </c>
      <c r="G277" s="495">
        <v>52087</v>
      </c>
      <c r="H277" s="494">
        <f t="shared" ca="1" si="31"/>
        <v>4670.3690192580643</v>
      </c>
      <c r="I277" s="496">
        <f t="shared" ca="1" si="32"/>
        <v>87314.345110806127</v>
      </c>
      <c r="J277" s="508">
        <f t="shared" ca="1" si="34"/>
        <v>1933583.1916650273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1841598.4775349631</v>
      </c>
      <c r="D278" s="494">
        <f t="shared" ca="1" si="28"/>
        <v>929158.04520249472</v>
      </c>
      <c r="E278" s="494">
        <f t="shared" ca="1" si="29"/>
        <v>912440.43233246834</v>
      </c>
      <c r="F278" s="494">
        <f t="shared" ca="1" si="30"/>
        <v>170624429.45120502</v>
      </c>
      <c r="G278" s="495">
        <v>52118</v>
      </c>
      <c r="H278" s="494">
        <f t="shared" ca="1" si="31"/>
        <v>4645.7902260124738</v>
      </c>
      <c r="I278" s="496">
        <f t="shared" ca="1" si="32"/>
        <v>86854.835117697803</v>
      </c>
      <c r="J278" s="508">
        <f t="shared" ca="1" si="34"/>
        <v>1933099.1028786732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1841598.4775349631</v>
      </c>
      <c r="D279" s="494">
        <f t="shared" ca="1" si="28"/>
        <v>924215.65952736058</v>
      </c>
      <c r="E279" s="494">
        <f t="shared" ca="1" si="29"/>
        <v>917382.81800760247</v>
      </c>
      <c r="F279" s="494">
        <f t="shared" ca="1" si="30"/>
        <v>169707046.63319743</v>
      </c>
      <c r="G279" s="495">
        <v>52148</v>
      </c>
      <c r="H279" s="494">
        <f t="shared" ca="1" si="31"/>
        <v>4621.0782976368027</v>
      </c>
      <c r="I279" s="496">
        <f t="shared" ca="1" si="32"/>
        <v>83605.970431090449</v>
      </c>
      <c r="J279" s="508">
        <f t="shared" ca="1" si="34"/>
        <v>1929825.5262636901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1841598.4775349631</v>
      </c>
      <c r="D280" s="494">
        <f t="shared" ca="1" si="28"/>
        <v>919246.50259648613</v>
      </c>
      <c r="E280" s="494">
        <f t="shared" ca="1" si="29"/>
        <v>922351.97493847692</v>
      </c>
      <c r="F280" s="494">
        <f t="shared" ca="1" si="30"/>
        <v>168784694.65825894</v>
      </c>
      <c r="G280" s="495">
        <v>52179</v>
      </c>
      <c r="H280" s="494">
        <f t="shared" ca="1" si="31"/>
        <v>4596.2325129824303</v>
      </c>
      <c r="I280" s="496">
        <f t="shared" ca="1" si="32"/>
        <v>85928.334611942293</v>
      </c>
      <c r="J280" s="508">
        <f t="shared" ca="1" si="34"/>
        <v>1932123.0446598877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1841598.4775349631</v>
      </c>
      <c r="D281" s="494">
        <f t="shared" ca="1" si="28"/>
        <v>914250.42939890269</v>
      </c>
      <c r="E281" s="494">
        <f t="shared" ca="1" si="29"/>
        <v>927348.04813606036</v>
      </c>
      <c r="F281" s="494">
        <f t="shared" ca="1" si="30"/>
        <v>167857346.61012289</v>
      </c>
      <c r="G281" s="495">
        <v>52209</v>
      </c>
      <c r="H281" s="494">
        <f t="shared" ca="1" si="31"/>
        <v>4571.2521469945132</v>
      </c>
      <c r="I281" s="496">
        <f t="shared" ca="1" si="32"/>
        <v>82704.500382546874</v>
      </c>
      <c r="J281" s="508">
        <f t="shared" ca="1" si="34"/>
        <v>1928874.2300645043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1841598.4775349631</v>
      </c>
      <c r="D282" s="494">
        <f t="shared" ca="1" si="28"/>
        <v>909227.29413816566</v>
      </c>
      <c r="E282" s="494">
        <f t="shared" ca="1" si="29"/>
        <v>932371.18339679739</v>
      </c>
      <c r="F282" s="494">
        <f t="shared" ca="1" si="30"/>
        <v>166924975.4267261</v>
      </c>
      <c r="G282" s="495">
        <v>52240</v>
      </c>
      <c r="H282" s="494">
        <f t="shared" ca="1" si="31"/>
        <v>4546.136470690828</v>
      </c>
      <c r="I282" s="496">
        <f t="shared" ca="1" si="32"/>
        <v>84991.769833592218</v>
      </c>
      <c r="J282" s="508">
        <f t="shared" ca="1" si="34"/>
        <v>1931136.3838392461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1841598.4775349631</v>
      </c>
      <c r="D283" s="494">
        <f t="shared" ca="1" si="28"/>
        <v>904176.95022809971</v>
      </c>
      <c r="E283" s="494">
        <f t="shared" ca="1" si="29"/>
        <v>937421.52730686334</v>
      </c>
      <c r="F283" s="494">
        <f t="shared" ca="1" si="30"/>
        <v>165987553.89941925</v>
      </c>
      <c r="G283" s="495">
        <v>52271</v>
      </c>
      <c r="H283" s="494">
        <f t="shared" ca="1" si="31"/>
        <v>4520.8847511404983</v>
      </c>
      <c r="I283" s="496">
        <f t="shared" ca="1" si="32"/>
        <v>84519.679224398977</v>
      </c>
      <c r="J283" s="508">
        <f t="shared" ca="1" si="34"/>
        <v>1930639.0415105026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1841598.4775349631</v>
      </c>
      <c r="D284" s="494">
        <f t="shared" ca="1" si="28"/>
        <v>899099.25028852094</v>
      </c>
      <c r="E284" s="494">
        <f t="shared" ca="1" si="29"/>
        <v>942499.22724644211</v>
      </c>
      <c r="F284" s="494">
        <f t="shared" ca="1" si="30"/>
        <v>165045054.67217281</v>
      </c>
      <c r="G284" s="495">
        <v>52299</v>
      </c>
      <c r="H284" s="494">
        <f t="shared" ca="1" si="31"/>
        <v>4495.4962514426043</v>
      </c>
      <c r="I284" s="496">
        <f t="shared" ca="1" si="32"/>
        <v>75911.641316667723</v>
      </c>
      <c r="J284" s="508">
        <f t="shared" ca="1" si="34"/>
        <v>1922005.6151030734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1841598.4775349631</v>
      </c>
      <c r="D285" s="494">
        <f t="shared" ca="1" si="28"/>
        <v>893994.04614093609</v>
      </c>
      <c r="E285" s="494">
        <f t="shared" ca="1" si="29"/>
        <v>947604.43139402696</v>
      </c>
      <c r="F285" s="494">
        <f t="shared" ca="1" si="30"/>
        <v>164097450.24077877</v>
      </c>
      <c r="G285" s="495">
        <v>52330</v>
      </c>
      <c r="H285" s="494">
        <f t="shared" ca="1" si="31"/>
        <v>4469.97023070468</v>
      </c>
      <c r="I285" s="496">
        <f t="shared" ca="1" si="32"/>
        <v>83567.812682343501</v>
      </c>
      <c r="J285" s="508">
        <f t="shared" ca="1" si="34"/>
        <v>1929636.2604480111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1841598.4775349631</v>
      </c>
      <c r="D286" s="494">
        <f t="shared" ca="1" si="28"/>
        <v>888861.18880421843</v>
      </c>
      <c r="E286" s="494">
        <f t="shared" ca="1" si="29"/>
        <v>952737.28873074462</v>
      </c>
      <c r="F286" s="494">
        <f t="shared" ca="1" si="30"/>
        <v>163144712.95204803</v>
      </c>
      <c r="G286" s="495">
        <v>52360</v>
      </c>
      <c r="H286" s="494">
        <f t="shared" ca="1" si="31"/>
        <v>4444.3059440210918</v>
      </c>
      <c r="I286" s="496">
        <f t="shared" ca="1" si="32"/>
        <v>80407.750617981597</v>
      </c>
      <c r="J286" s="508">
        <f t="shared" ca="1" si="34"/>
        <v>1926450.5340969658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1841598.4775349631</v>
      </c>
      <c r="D287" s="494">
        <f t="shared" ca="1" si="28"/>
        <v>883700.52849026024</v>
      </c>
      <c r="E287" s="494">
        <f t="shared" ca="1" si="29"/>
        <v>957897.94904470281</v>
      </c>
      <c r="F287" s="494">
        <f t="shared" ca="1" si="30"/>
        <v>162186815.00300333</v>
      </c>
      <c r="G287" s="495">
        <v>52391</v>
      </c>
      <c r="H287" s="494">
        <f t="shared" ca="1" si="31"/>
        <v>4418.5026424513017</v>
      </c>
      <c r="I287" s="496">
        <f t="shared" ca="1" si="32"/>
        <v>82605.606324720313</v>
      </c>
      <c r="J287" s="508">
        <f t="shared" ca="1" si="34"/>
        <v>1928622.5865021348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1841598.4775349631</v>
      </c>
      <c r="D288" s="494">
        <f t="shared" ca="1" si="28"/>
        <v>878511.91459960141</v>
      </c>
      <c r="E288" s="494">
        <f t="shared" ca="1" si="29"/>
        <v>963086.56293536164</v>
      </c>
      <c r="F288" s="494">
        <f t="shared" ca="1" si="30"/>
        <v>161223728.44006798</v>
      </c>
      <c r="G288" s="495">
        <v>52421</v>
      </c>
      <c r="H288" s="494">
        <f t="shared" ca="1" si="31"/>
        <v>4392.5595729980068</v>
      </c>
      <c r="I288" s="496">
        <f t="shared" ca="1" si="32"/>
        <v>79471.539351471612</v>
      </c>
      <c r="J288" s="508">
        <f t="shared" ca="1" si="34"/>
        <v>1925462.5764594327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1841598.4775349631</v>
      </c>
      <c r="D289" s="494">
        <f t="shared" ca="1" si="28"/>
        <v>873295.19571703486</v>
      </c>
      <c r="E289" s="494">
        <f t="shared" ca="1" si="29"/>
        <v>968303.28181792819</v>
      </c>
      <c r="F289" s="494">
        <f t="shared" ca="1" si="30"/>
        <v>160255425.15825003</v>
      </c>
      <c r="G289" s="495">
        <v>52452</v>
      </c>
      <c r="H289" s="494">
        <f t="shared" ca="1" si="31"/>
        <v>4366.4759785851747</v>
      </c>
      <c r="I289" s="496">
        <f t="shared" ca="1" si="32"/>
        <v>81632.947833487749</v>
      </c>
      <c r="J289" s="508">
        <f t="shared" ca="1" si="34"/>
        <v>1927597.901347036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1841598.4775349631</v>
      </c>
      <c r="D290" s="494">
        <f t="shared" ca="1" si="28"/>
        <v>868050.21960718767</v>
      </c>
      <c r="E290" s="494">
        <f t="shared" ca="1" si="29"/>
        <v>973548.25792777538</v>
      </c>
      <c r="F290" s="494">
        <f t="shared" ca="1" si="30"/>
        <v>159281876.90032226</v>
      </c>
      <c r="G290" s="495">
        <v>52483</v>
      </c>
      <c r="H290" s="494">
        <f t="shared" ca="1" si="31"/>
        <v>4340.2510980359384</v>
      </c>
      <c r="I290" s="496">
        <f t="shared" ca="1" si="32"/>
        <v>81142.663605127265</v>
      </c>
      <c r="J290" s="508">
        <f t="shared" ca="1" si="34"/>
        <v>1927081.3922381261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1841598.4775349631</v>
      </c>
      <c r="D291" s="494">
        <f t="shared" ca="1" si="28"/>
        <v>862776.83321007888</v>
      </c>
      <c r="E291" s="494">
        <f t="shared" ca="1" si="29"/>
        <v>978821.64432488417</v>
      </c>
      <c r="F291" s="494">
        <f t="shared" ca="1" si="30"/>
        <v>158303055.25599736</v>
      </c>
      <c r="G291" s="495">
        <v>52513</v>
      </c>
      <c r="H291" s="494">
        <f t="shared" ca="1" si="31"/>
        <v>4313.884166050394</v>
      </c>
      <c r="I291" s="496">
        <f t="shared" ca="1" si="32"/>
        <v>78048.119681157899</v>
      </c>
      <c r="J291" s="508">
        <f t="shared" ca="1" si="34"/>
        <v>1923960.4813821714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1841598.4775349631</v>
      </c>
      <c r="D292" s="494">
        <f t="shared" ca="1" si="28"/>
        <v>857474.88263665244</v>
      </c>
      <c r="E292" s="494">
        <f t="shared" ca="1" si="29"/>
        <v>984123.59489831061</v>
      </c>
      <c r="F292" s="494">
        <f t="shared" ca="1" si="30"/>
        <v>157318931.66109905</v>
      </c>
      <c r="G292" s="495">
        <v>52544</v>
      </c>
      <c r="H292" s="494">
        <f t="shared" ca="1" si="31"/>
        <v>4287.3744131832618</v>
      </c>
      <c r="I292" s="496">
        <f t="shared" ca="1" si="32"/>
        <v>80154.113644619982</v>
      </c>
      <c r="J292" s="508">
        <f t="shared" ca="1" si="34"/>
        <v>1926039.9655927662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1841598.4775349631</v>
      </c>
      <c r="D293" s="494">
        <f t="shared" ca="1" si="28"/>
        <v>852144.21316428657</v>
      </c>
      <c r="E293" s="494">
        <f t="shared" ca="1" si="29"/>
        <v>989454.26437067648</v>
      </c>
      <c r="F293" s="494">
        <f t="shared" ca="1" si="30"/>
        <v>156329477.39672837</v>
      </c>
      <c r="G293" s="495">
        <v>52574</v>
      </c>
      <c r="H293" s="494">
        <f t="shared" ca="1" si="31"/>
        <v>4260.7210658214326</v>
      </c>
      <c r="I293" s="496">
        <f t="shared" ca="1" si="32"/>
        <v>77086.276513938516</v>
      </c>
      <c r="J293" s="508">
        <f t="shared" ca="1" si="34"/>
        <v>1922945.475114723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1841598.4775349631</v>
      </c>
      <c r="D294" s="494">
        <f t="shared" ca="1" si="28"/>
        <v>846784.66923227871</v>
      </c>
      <c r="E294" s="494">
        <f t="shared" ca="1" si="29"/>
        <v>994813.80830268434</v>
      </c>
      <c r="F294" s="494">
        <f t="shared" ca="1" si="30"/>
        <v>155334663.5884257</v>
      </c>
      <c r="G294" s="495">
        <v>52605</v>
      </c>
      <c r="H294" s="494">
        <f t="shared" ca="1" si="31"/>
        <v>4233.923346161394</v>
      </c>
      <c r="I294" s="496">
        <f t="shared" ca="1" si="32"/>
        <v>79154.825388543453</v>
      </c>
      <c r="J294" s="508">
        <f t="shared" ca="1" si="34"/>
        <v>1924987.226269668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1841598.4775349631</v>
      </c>
      <c r="D295" s="494">
        <f t="shared" ca="1" si="28"/>
        <v>841396.09443730593</v>
      </c>
      <c r="E295" s="494">
        <f t="shared" ca="1" si="29"/>
        <v>1000202.3830976571</v>
      </c>
      <c r="F295" s="494">
        <f t="shared" ca="1" si="30"/>
        <v>154334461.20532805</v>
      </c>
      <c r="G295" s="495">
        <v>52636</v>
      </c>
      <c r="H295" s="494">
        <f t="shared" ca="1" si="31"/>
        <v>4206.9804721865294</v>
      </c>
      <c r="I295" s="496">
        <f t="shared" ca="1" si="32"/>
        <v>78651.117996939531</v>
      </c>
      <c r="J295" s="508">
        <f t="shared" ca="1" si="34"/>
        <v>1924456.5760040891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1841598.4775349631</v>
      </c>
      <c r="D296" s="494">
        <f t="shared" ca="1" si="28"/>
        <v>835978.33152886026</v>
      </c>
      <c r="E296" s="494">
        <f t="shared" ca="1" si="29"/>
        <v>1005620.1460061028</v>
      </c>
      <c r="F296" s="494">
        <f t="shared" ca="1" si="30"/>
        <v>153328841.05932194</v>
      </c>
      <c r="G296" s="495">
        <v>52665</v>
      </c>
      <c r="H296" s="494">
        <f t="shared" ca="1" si="31"/>
        <v>4179.8916576443016</v>
      </c>
      <c r="I296" s="496">
        <f t="shared" ca="1" si="32"/>
        <v>73103.08979092371</v>
      </c>
      <c r="J296" s="508">
        <f t="shared" ca="1" si="34"/>
        <v>1918881.4589835312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1841598.4775349631</v>
      </c>
      <c r="D297" s="494">
        <f t="shared" ca="1" si="28"/>
        <v>830531.22240466054</v>
      </c>
      <c r="E297" s="494">
        <f t="shared" ca="1" si="29"/>
        <v>1011067.2551303025</v>
      </c>
      <c r="F297" s="494">
        <f t="shared" ca="1" si="30"/>
        <v>152317773.80419165</v>
      </c>
      <c r="G297" s="495">
        <v>52696</v>
      </c>
      <c r="H297" s="494">
        <f t="shared" ca="1" si="31"/>
        <v>4152.6561120233027</v>
      </c>
      <c r="I297" s="496">
        <f t="shared" ca="1" si="32"/>
        <v>77635.503189703333</v>
      </c>
      <c r="J297" s="508">
        <f t="shared" ca="1" si="34"/>
        <v>1923386.6368366899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1841598.4775349631</v>
      </c>
      <c r="D298" s="494">
        <f t="shared" ca="1" si="28"/>
        <v>825054.60810603818</v>
      </c>
      <c r="E298" s="494">
        <f t="shared" ca="1" si="29"/>
        <v>1016543.8694289249</v>
      </c>
      <c r="F298" s="494">
        <f t="shared" ca="1" si="30"/>
        <v>151301229.93476272</v>
      </c>
      <c r="G298" s="495">
        <v>52726</v>
      </c>
      <c r="H298" s="494">
        <f t="shared" ca="1" si="31"/>
        <v>4125.2730405301909</v>
      </c>
      <c r="I298" s="496">
        <f t="shared" ca="1" si="32"/>
        <v>74635.7091640539</v>
      </c>
      <c r="J298" s="508">
        <f t="shared" ca="1" si="34"/>
        <v>1920359.4597395472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1841598.4775349631</v>
      </c>
      <c r="D299" s="494">
        <f t="shared" ca="1" si="28"/>
        <v>819548.32881329802</v>
      </c>
      <c r="E299" s="494">
        <f t="shared" ca="1" si="29"/>
        <v>1022050.148721665</v>
      </c>
      <c r="F299" s="494">
        <f t="shared" ca="1" si="30"/>
        <v>150279179.78604105</v>
      </c>
      <c r="G299" s="495">
        <v>52757</v>
      </c>
      <c r="H299" s="494">
        <f t="shared" ca="1" si="31"/>
        <v>4097.7416440664902</v>
      </c>
      <c r="I299" s="496">
        <f t="shared" ca="1" si="32"/>
        <v>76608.856090301517</v>
      </c>
      <c r="J299" s="508">
        <f t="shared" ca="1" si="34"/>
        <v>1922305.075269331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1841598.4775349631</v>
      </c>
      <c r="D300" s="494">
        <f t="shared" ca="1" si="28"/>
        <v>814012.22384105576</v>
      </c>
      <c r="E300" s="494">
        <f t="shared" ca="1" si="29"/>
        <v>1027586.2536939073</v>
      </c>
      <c r="F300" s="494">
        <f t="shared" ca="1" si="30"/>
        <v>149251593.53234714</v>
      </c>
      <c r="G300" s="495">
        <v>52787</v>
      </c>
      <c r="H300" s="494">
        <f t="shared" ca="1" si="31"/>
        <v>4070.0611192052788</v>
      </c>
      <c r="I300" s="496">
        <f t="shared" ca="1" si="32"/>
        <v>73636.798095160106</v>
      </c>
      <c r="J300" s="508">
        <f t="shared" ca="1" si="34"/>
        <v>1919305.3367493285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1841598.4775349631</v>
      </c>
      <c r="D301" s="494">
        <f t="shared" ca="1" si="28"/>
        <v>808446.13163354702</v>
      </c>
      <c r="E301" s="494">
        <f t="shared" ca="1" si="29"/>
        <v>1033152.345901416</v>
      </c>
      <c r="F301" s="494">
        <f t="shared" ca="1" si="30"/>
        <v>148218441.18644571</v>
      </c>
      <c r="G301" s="495">
        <v>52818</v>
      </c>
      <c r="H301" s="494">
        <f t="shared" ca="1" si="31"/>
        <v>4042.2306581677349</v>
      </c>
      <c r="I301" s="496">
        <f t="shared" ca="1" si="32"/>
        <v>75571.056858545096</v>
      </c>
      <c r="J301" s="508">
        <f t="shared" ca="1" si="34"/>
        <v>1921211.765051676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1841598.4775349631</v>
      </c>
      <c r="D302" s="494">
        <f t="shared" ca="1" si="28"/>
        <v>802849.88975991425</v>
      </c>
      <c r="E302" s="494">
        <f t="shared" ca="1" si="29"/>
        <v>1038748.5877750488</v>
      </c>
      <c r="F302" s="494">
        <f t="shared" ca="1" si="30"/>
        <v>147179692.59867066</v>
      </c>
      <c r="G302" s="495">
        <v>52849</v>
      </c>
      <c r="H302" s="494">
        <f t="shared" ca="1" si="31"/>
        <v>4014.2494487995714</v>
      </c>
      <c r="I302" s="496">
        <f t="shared" ca="1" si="32"/>
        <v>75047.937387403668</v>
      </c>
      <c r="J302" s="508">
        <f t="shared" ca="1" si="34"/>
        <v>1920660.6643711661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1841598.4775349631</v>
      </c>
      <c r="D303" s="494">
        <f t="shared" ca="1" si="28"/>
        <v>797223.3349094661</v>
      </c>
      <c r="E303" s="494">
        <f t="shared" ca="1" si="29"/>
        <v>1044375.142625497</v>
      </c>
      <c r="F303" s="494">
        <f t="shared" ca="1" si="30"/>
        <v>146135317.45604515</v>
      </c>
      <c r="G303" s="495">
        <v>52879</v>
      </c>
      <c r="H303" s="494">
        <f t="shared" ca="1" si="31"/>
        <v>3986.1166745473306</v>
      </c>
      <c r="I303" s="496">
        <f t="shared" ca="1" si="32"/>
        <v>72118.049373348622</v>
      </c>
      <c r="J303" s="508">
        <f t="shared" ca="1" si="34"/>
        <v>1917702.6435828591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1841598.4775349631</v>
      </c>
      <c r="D304" s="494">
        <f t="shared" ref="D304:D367" ca="1" si="36">+F303*(($H$6/100)/$H$9)</f>
        <v>791566.3028869112</v>
      </c>
      <c r="E304" s="494">
        <f t="shared" ref="E304:E367" ca="1" si="37">+C304-D304</f>
        <v>1050032.1746480518</v>
      </c>
      <c r="F304" s="494">
        <f t="shared" ref="F304:F367" ca="1" si="38">IF(F303&lt;1,0,+F303-E304)</f>
        <v>145085285.2813971</v>
      </c>
      <c r="G304" s="495">
        <v>52910</v>
      </c>
      <c r="H304" s="494">
        <f t="shared" ref="H304:H367" ca="1" si="39">+D304*$H$7/100</f>
        <v>3957.8315144345561</v>
      </c>
      <c r="I304" s="496">
        <f t="shared" ref="I304:I367" ca="1" si="40">+F303*$R$41*O304</f>
        <v>73993.182405244181</v>
      </c>
      <c r="J304" s="508">
        <f t="shared" ca="1" si="34"/>
        <v>1919549.4914546418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1841598.4775349631</v>
      </c>
      <c r="D305" s="494">
        <f t="shared" ca="1" si="36"/>
        <v>785878.62860756763</v>
      </c>
      <c r="E305" s="494">
        <f t="shared" ca="1" si="37"/>
        <v>1055719.8489273954</v>
      </c>
      <c r="F305" s="494">
        <f t="shared" ca="1" si="38"/>
        <v>144029565.4324697</v>
      </c>
      <c r="G305" s="495">
        <v>52940</v>
      </c>
      <c r="H305" s="494">
        <f t="shared" ca="1" si="39"/>
        <v>3929.3931430378379</v>
      </c>
      <c r="I305" s="496">
        <f t="shared" ca="1" si="40"/>
        <v>71091.789787884569</v>
      </c>
      <c r="J305" s="508">
        <f t="shared" ref="J305:J368" ca="1" si="42">+C305+H305+I305</f>
        <v>1916619.6604658854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1841598.4775349631</v>
      </c>
      <c r="D306" s="494">
        <f t="shared" ca="1" si="36"/>
        <v>780160.14609254419</v>
      </c>
      <c r="E306" s="494">
        <f t="shared" ca="1" si="37"/>
        <v>1061438.331442419</v>
      </c>
      <c r="F306" s="494">
        <f t="shared" ca="1" si="38"/>
        <v>142968127.10102728</v>
      </c>
      <c r="G306" s="495">
        <v>52971</v>
      </c>
      <c r="H306" s="494">
        <f t="shared" ca="1" si="39"/>
        <v>3900.8007304627208</v>
      </c>
      <c r="I306" s="496">
        <f t="shared" ca="1" si="40"/>
        <v>72926.969963973825</v>
      </c>
      <c r="J306" s="508">
        <f t="shared" ca="1" si="42"/>
        <v>1918426.2482293996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1841598.4775349631</v>
      </c>
      <c r="D307" s="494">
        <f t="shared" ca="1" si="36"/>
        <v>774410.68846389779</v>
      </c>
      <c r="E307" s="494">
        <f t="shared" ca="1" si="37"/>
        <v>1067187.7890710654</v>
      </c>
      <c r="F307" s="494">
        <f t="shared" ca="1" si="38"/>
        <v>141900939.31195623</v>
      </c>
      <c r="G307" s="495">
        <v>53002</v>
      </c>
      <c r="H307" s="494">
        <f t="shared" ca="1" si="39"/>
        <v>3872.053442319489</v>
      </c>
      <c r="I307" s="496">
        <f t="shared" ca="1" si="40"/>
        <v>72389.528355486807</v>
      </c>
      <c r="J307" s="508">
        <f t="shared" ca="1" si="42"/>
        <v>1917860.0593327694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1841598.4775349631</v>
      </c>
      <c r="D308" s="494">
        <f t="shared" ca="1" si="36"/>
        <v>768630.08793976298</v>
      </c>
      <c r="E308" s="494">
        <f t="shared" ca="1" si="37"/>
        <v>1072968.3895952001</v>
      </c>
      <c r="F308" s="494">
        <f t="shared" ca="1" si="38"/>
        <v>140827970.92236102</v>
      </c>
      <c r="G308" s="495">
        <v>53030</v>
      </c>
      <c r="H308" s="494">
        <f t="shared" ca="1" si="39"/>
        <v>3843.1504396988148</v>
      </c>
      <c r="I308" s="496">
        <f t="shared" ca="1" si="40"/>
        <v>64896.029578667978</v>
      </c>
      <c r="J308" s="508">
        <f t="shared" ca="1" si="42"/>
        <v>1910337.6575533298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1841598.4775349631</v>
      </c>
      <c r="D309" s="494">
        <f t="shared" ca="1" si="36"/>
        <v>762818.17582945549</v>
      </c>
      <c r="E309" s="494">
        <f t="shared" ca="1" si="37"/>
        <v>1078780.3017055076</v>
      </c>
      <c r="F309" s="494">
        <f t="shared" ca="1" si="38"/>
        <v>139749190.62065551</v>
      </c>
      <c r="G309" s="495">
        <v>53061</v>
      </c>
      <c r="H309" s="494">
        <f t="shared" ca="1" si="39"/>
        <v>3814.0908791472775</v>
      </c>
      <c r="I309" s="496">
        <f t="shared" ca="1" si="40"/>
        <v>71305.895943688796</v>
      </c>
      <c r="J309" s="508">
        <f t="shared" ca="1" si="42"/>
        <v>1916718.4643577989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1841598.4775349631</v>
      </c>
      <c r="D310" s="494">
        <f t="shared" ca="1" si="36"/>
        <v>756974.78252855071</v>
      </c>
      <c r="E310" s="494">
        <f t="shared" ca="1" si="37"/>
        <v>1084623.6950064125</v>
      </c>
      <c r="F310" s="494">
        <f t="shared" ca="1" si="38"/>
        <v>138664566.92564911</v>
      </c>
      <c r="G310" s="495">
        <v>53091</v>
      </c>
      <c r="H310" s="494">
        <f t="shared" ca="1" si="39"/>
        <v>3784.8739126427536</v>
      </c>
      <c r="I310" s="496">
        <f t="shared" ca="1" si="40"/>
        <v>68477.103404121197</v>
      </c>
      <c r="J310" s="508">
        <f t="shared" ca="1" si="42"/>
        <v>1913860.454851727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1841598.4775349631</v>
      </c>
      <c r="D311" s="494">
        <f t="shared" ca="1" si="36"/>
        <v>751099.73751393263</v>
      </c>
      <c r="E311" s="494">
        <f t="shared" ca="1" si="37"/>
        <v>1090498.7400210304</v>
      </c>
      <c r="F311" s="494">
        <f t="shared" ca="1" si="38"/>
        <v>137574068.18562809</v>
      </c>
      <c r="G311" s="495">
        <v>53122</v>
      </c>
      <c r="H311" s="494">
        <f t="shared" ca="1" si="39"/>
        <v>3755.4986875696632</v>
      </c>
      <c r="I311" s="496">
        <f t="shared" ca="1" si="40"/>
        <v>70210.492386686994</v>
      </c>
      <c r="J311" s="508">
        <f t="shared" ca="1" si="42"/>
        <v>1915564.4686092199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1841598.4775349631</v>
      </c>
      <c r="D312" s="494">
        <f t="shared" ca="1" si="36"/>
        <v>745192.86933881883</v>
      </c>
      <c r="E312" s="494">
        <f t="shared" ca="1" si="37"/>
        <v>1096405.6081961442</v>
      </c>
      <c r="F312" s="494">
        <f t="shared" ca="1" si="38"/>
        <v>136477662.57743195</v>
      </c>
      <c r="G312" s="495">
        <v>53152</v>
      </c>
      <c r="H312" s="494">
        <f t="shared" ca="1" si="39"/>
        <v>3725.9643466940943</v>
      </c>
      <c r="I312" s="496">
        <f t="shared" ca="1" si="40"/>
        <v>67411.293410957747</v>
      </c>
      <c r="J312" s="508">
        <f t="shared" ca="1" si="42"/>
        <v>1912735.7352926149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1841598.4775349631</v>
      </c>
      <c r="D313" s="494">
        <f t="shared" ca="1" si="36"/>
        <v>739254.00562775636</v>
      </c>
      <c r="E313" s="494">
        <f t="shared" ca="1" si="37"/>
        <v>1102344.4719072068</v>
      </c>
      <c r="F313" s="494">
        <f t="shared" ca="1" si="38"/>
        <v>135375318.10552475</v>
      </c>
      <c r="G313" s="495">
        <v>53183</v>
      </c>
      <c r="H313" s="494">
        <f t="shared" ca="1" si="39"/>
        <v>3696.270028138782</v>
      </c>
      <c r="I313" s="496">
        <f t="shared" ca="1" si="40"/>
        <v>69103.189818373037</v>
      </c>
      <c r="J313" s="508">
        <f t="shared" ca="1" si="42"/>
        <v>1914397.9373814748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1841598.4775349631</v>
      </c>
      <c r="D314" s="494">
        <f t="shared" ca="1" si="36"/>
        <v>733282.97307159239</v>
      </c>
      <c r="E314" s="494">
        <f t="shared" ca="1" si="37"/>
        <v>1108315.5044633707</v>
      </c>
      <c r="F314" s="494">
        <f t="shared" ca="1" si="38"/>
        <v>134267002.60106137</v>
      </c>
      <c r="G314" s="495">
        <v>53214</v>
      </c>
      <c r="H314" s="494">
        <f t="shared" ca="1" si="39"/>
        <v>3666.4148653579618</v>
      </c>
      <c r="I314" s="496">
        <f t="shared" ca="1" si="40"/>
        <v>68545.036067430687</v>
      </c>
      <c r="J314" s="508">
        <f t="shared" ca="1" si="42"/>
        <v>1913809.9284677517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1841598.4775349631</v>
      </c>
      <c r="D315" s="494">
        <f t="shared" ca="1" si="36"/>
        <v>727279.59742241586</v>
      </c>
      <c r="E315" s="494">
        <f t="shared" ca="1" si="37"/>
        <v>1114318.8801125472</v>
      </c>
      <c r="F315" s="494">
        <f t="shared" ca="1" si="38"/>
        <v>133152683.72094883</v>
      </c>
      <c r="G315" s="495">
        <v>53244</v>
      </c>
      <c r="H315" s="494">
        <f t="shared" ca="1" si="39"/>
        <v>3636.3979871120791</v>
      </c>
      <c r="I315" s="496">
        <f t="shared" ca="1" si="40"/>
        <v>65790.831274520053</v>
      </c>
      <c r="J315" s="508">
        <f t="shared" ca="1" si="42"/>
        <v>1911025.7067965954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1841598.4775349631</v>
      </c>
      <c r="D316" s="494">
        <f t="shared" ca="1" si="36"/>
        <v>721243.70348847285</v>
      </c>
      <c r="E316" s="494">
        <f t="shared" ca="1" si="37"/>
        <v>1120354.7740464902</v>
      </c>
      <c r="F316" s="494">
        <f t="shared" ca="1" si="38"/>
        <v>132032328.94690233</v>
      </c>
      <c r="G316" s="495">
        <v>53275</v>
      </c>
      <c r="H316" s="494">
        <f t="shared" ca="1" si="39"/>
        <v>3606.2185174423644</v>
      </c>
      <c r="I316" s="496">
        <f t="shared" ca="1" si="40"/>
        <v>67419.642190707076</v>
      </c>
      <c r="J316" s="508">
        <f t="shared" ca="1" si="42"/>
        <v>1912624.3382431127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1841598.4775349631</v>
      </c>
      <c r="D317" s="494">
        <f t="shared" ca="1" si="36"/>
        <v>715175.11512905429</v>
      </c>
      <c r="E317" s="494">
        <f t="shared" ca="1" si="37"/>
        <v>1126423.3624059088</v>
      </c>
      <c r="F317" s="494">
        <f t="shared" ca="1" si="38"/>
        <v>130905905.58449642</v>
      </c>
      <c r="G317" s="495">
        <v>53305</v>
      </c>
      <c r="H317" s="494">
        <f t="shared" ca="1" si="39"/>
        <v>3575.8755756452715</v>
      </c>
      <c r="I317" s="496">
        <f t="shared" ca="1" si="40"/>
        <v>64695.841183982135</v>
      </c>
      <c r="J317" s="508">
        <f t="shared" ca="1" si="42"/>
        <v>1909870.1942945905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1841598.4775349631</v>
      </c>
      <c r="D318" s="494">
        <f t="shared" ca="1" si="36"/>
        <v>709073.65524935571</v>
      </c>
      <c r="E318" s="494">
        <f t="shared" ca="1" si="37"/>
        <v>1132524.8222856075</v>
      </c>
      <c r="F318" s="494">
        <f t="shared" ca="1" si="38"/>
        <v>129773380.76221082</v>
      </c>
      <c r="G318" s="495">
        <v>53336</v>
      </c>
      <c r="H318" s="494">
        <f t="shared" ca="1" si="39"/>
        <v>3545.3682762467784</v>
      </c>
      <c r="I318" s="496">
        <f t="shared" ca="1" si="40"/>
        <v>66282.023527616679</v>
      </c>
      <c r="J318" s="508">
        <f t="shared" ca="1" si="42"/>
        <v>1911425.8693388265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1841598.4775349631</v>
      </c>
      <c r="D319" s="494">
        <f t="shared" ca="1" si="36"/>
        <v>702939.14579530864</v>
      </c>
      <c r="E319" s="494">
        <f t="shared" ca="1" si="37"/>
        <v>1138659.3317396543</v>
      </c>
      <c r="F319" s="494">
        <f t="shared" ca="1" si="38"/>
        <v>128634721.43047117</v>
      </c>
      <c r="G319" s="495">
        <v>53367</v>
      </c>
      <c r="H319" s="494">
        <f t="shared" ca="1" si="39"/>
        <v>3514.6957289765433</v>
      </c>
      <c r="I319" s="496">
        <f t="shared" ca="1" si="40"/>
        <v>65708.588459266073</v>
      </c>
      <c r="J319" s="508">
        <f t="shared" ca="1" si="42"/>
        <v>1910821.7617232057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1841598.4775349631</v>
      </c>
      <c r="D320" s="494">
        <f t="shared" ca="1" si="36"/>
        <v>696771.40774838557</v>
      </c>
      <c r="E320" s="494">
        <f t="shared" ca="1" si="37"/>
        <v>1144827.0697865775</v>
      </c>
      <c r="F320" s="494">
        <f t="shared" ca="1" si="38"/>
        <v>127489894.36068459</v>
      </c>
      <c r="G320" s="495">
        <v>53395</v>
      </c>
      <c r="H320" s="494">
        <f t="shared" ca="1" si="39"/>
        <v>3483.8570387419277</v>
      </c>
      <c r="I320" s="496">
        <f t="shared" ca="1" si="40"/>
        <v>58828.945934202136</v>
      </c>
      <c r="J320" s="508">
        <f t="shared" ca="1" si="42"/>
        <v>1903911.280507907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1841598.4775349631</v>
      </c>
      <c r="D321" s="494">
        <f t="shared" ca="1" si="36"/>
        <v>690570.2611203749</v>
      </c>
      <c r="E321" s="494">
        <f t="shared" ca="1" si="37"/>
        <v>1151028.216414588</v>
      </c>
      <c r="F321" s="494">
        <f t="shared" ca="1" si="38"/>
        <v>126338866.14427</v>
      </c>
      <c r="G321" s="495">
        <v>53426</v>
      </c>
      <c r="H321" s="494">
        <f t="shared" ca="1" si="39"/>
        <v>3452.8513056018746</v>
      </c>
      <c r="I321" s="496">
        <f t="shared" ca="1" si="40"/>
        <v>64552.383177959957</v>
      </c>
      <c r="J321" s="508">
        <f t="shared" ca="1" si="42"/>
        <v>1909603.712018525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1841598.4775349631</v>
      </c>
      <c r="D322" s="494">
        <f t="shared" ca="1" si="36"/>
        <v>684335.5249481292</v>
      </c>
      <c r="E322" s="494">
        <f t="shared" ca="1" si="37"/>
        <v>1157262.9525868339</v>
      </c>
      <c r="F322" s="494">
        <f t="shared" ca="1" si="38"/>
        <v>125181603.19168317</v>
      </c>
      <c r="G322" s="495">
        <v>53456</v>
      </c>
      <c r="H322" s="494">
        <f t="shared" ca="1" si="39"/>
        <v>3421.677624740646</v>
      </c>
      <c r="I322" s="496">
        <f t="shared" ca="1" si="40"/>
        <v>61906.044410692295</v>
      </c>
      <c r="J322" s="508">
        <f t="shared" ca="1" si="42"/>
        <v>1906926.199570396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1841598.4775349631</v>
      </c>
      <c r="D323" s="494">
        <f t="shared" ca="1" si="36"/>
        <v>678067.01728828391</v>
      </c>
      <c r="E323" s="494">
        <f t="shared" ca="1" si="37"/>
        <v>1163531.4602466791</v>
      </c>
      <c r="F323" s="494">
        <f t="shared" ca="1" si="38"/>
        <v>124018071.73143649</v>
      </c>
      <c r="G323" s="495">
        <v>53487</v>
      </c>
      <c r="H323" s="494">
        <f t="shared" ca="1" si="39"/>
        <v>3390.3350864414197</v>
      </c>
      <c r="I323" s="496">
        <f t="shared" ca="1" si="40"/>
        <v>63383.618416055571</v>
      </c>
      <c r="J323" s="508">
        <f t="shared" ca="1" si="42"/>
        <v>1908372.43103746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1841598.4775349631</v>
      </c>
      <c r="D324" s="494">
        <f t="shared" ca="1" si="36"/>
        <v>671764.55521194765</v>
      </c>
      <c r="E324" s="494">
        <f t="shared" ca="1" si="37"/>
        <v>1169833.9223230155</v>
      </c>
      <c r="F324" s="494">
        <f t="shared" ca="1" si="38"/>
        <v>122848237.80911347</v>
      </c>
      <c r="G324" s="495">
        <v>53517</v>
      </c>
      <c r="H324" s="494">
        <f t="shared" ca="1" si="39"/>
        <v>3358.8227760597383</v>
      </c>
      <c r="I324" s="496">
        <f t="shared" ca="1" si="40"/>
        <v>60768.855148403876</v>
      </c>
      <c r="J324" s="508">
        <f t="shared" ca="1" si="42"/>
        <v>1905726.1554594268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1841598.4775349631</v>
      </c>
      <c r="D325" s="494">
        <f t="shared" ca="1" si="36"/>
        <v>665427.95479936467</v>
      </c>
      <c r="E325" s="494">
        <f t="shared" ca="1" si="37"/>
        <v>1176170.5227355985</v>
      </c>
      <c r="F325" s="494">
        <f t="shared" ca="1" si="38"/>
        <v>121672067.28637788</v>
      </c>
      <c r="G325" s="495">
        <v>53548</v>
      </c>
      <c r="H325" s="494">
        <f t="shared" ca="1" si="39"/>
        <v>3327.1397739968234</v>
      </c>
      <c r="I325" s="496">
        <f t="shared" ca="1" si="40"/>
        <v>62202.157744014447</v>
      </c>
      <c r="J325" s="508">
        <f t="shared" ca="1" si="42"/>
        <v>1907127.7750529742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1841598.4775349631</v>
      </c>
      <c r="D326" s="494">
        <f t="shared" ca="1" si="36"/>
        <v>659057.03113454685</v>
      </c>
      <c r="E326" s="494">
        <f t="shared" ca="1" si="37"/>
        <v>1182541.4464004161</v>
      </c>
      <c r="F326" s="494">
        <f t="shared" ca="1" si="38"/>
        <v>120489525.83997746</v>
      </c>
      <c r="G326" s="495">
        <v>53579</v>
      </c>
      <c r="H326" s="494">
        <f t="shared" ca="1" si="39"/>
        <v>3295.2851556727342</v>
      </c>
      <c r="I326" s="496">
        <f t="shared" ca="1" si="40"/>
        <v>61606.623402669327</v>
      </c>
      <c r="J326" s="508">
        <f t="shared" ca="1" si="42"/>
        <v>1906500.3860933052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1841598.4775349631</v>
      </c>
      <c r="D327" s="494">
        <f t="shared" ca="1" si="36"/>
        <v>652651.59829987795</v>
      </c>
      <c r="E327" s="494">
        <f t="shared" ca="1" si="37"/>
        <v>1188946.8792350851</v>
      </c>
      <c r="F327" s="494">
        <f t="shared" ca="1" si="38"/>
        <v>119300578.96074237</v>
      </c>
      <c r="G327" s="495">
        <v>53609</v>
      </c>
      <c r="H327" s="494">
        <f t="shared" ca="1" si="39"/>
        <v>3263.2579914993898</v>
      </c>
      <c r="I327" s="496">
        <f t="shared" ca="1" si="40"/>
        <v>59039.867661588949</v>
      </c>
      <c r="J327" s="508">
        <f t="shared" ca="1" si="42"/>
        <v>1903901.6031880516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1841598.4775349631</v>
      </c>
      <c r="D328" s="494">
        <f t="shared" ca="1" si="36"/>
        <v>646211.46937068785</v>
      </c>
      <c r="E328" s="494">
        <f t="shared" ca="1" si="37"/>
        <v>1195387.0081642752</v>
      </c>
      <c r="F328" s="494">
        <f t="shared" ca="1" si="38"/>
        <v>118105191.9525781</v>
      </c>
      <c r="G328" s="495">
        <v>53640</v>
      </c>
      <c r="H328" s="494">
        <f t="shared" ca="1" si="39"/>
        <v>3231.0573468534394</v>
      </c>
      <c r="I328" s="496">
        <f t="shared" ca="1" si="40"/>
        <v>60405.859813789211</v>
      </c>
      <c r="J328" s="508">
        <f t="shared" ca="1" si="42"/>
        <v>1905235.3946956056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1841598.4775349631</v>
      </c>
      <c r="D329" s="494">
        <f t="shared" ca="1" si="36"/>
        <v>639736.456409798</v>
      </c>
      <c r="E329" s="494">
        <f t="shared" ca="1" si="37"/>
        <v>1201862.021125165</v>
      </c>
      <c r="F329" s="494">
        <f t="shared" ca="1" si="38"/>
        <v>116903329.93145293</v>
      </c>
      <c r="G329" s="495">
        <v>53670</v>
      </c>
      <c r="H329" s="494">
        <f t="shared" ca="1" si="39"/>
        <v>3198.6822820489901</v>
      </c>
      <c r="I329" s="496">
        <f t="shared" ca="1" si="40"/>
        <v>57871.544056763261</v>
      </c>
      <c r="J329" s="508">
        <f t="shared" ca="1" si="42"/>
        <v>1902668.7038737752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1841598.4775349631</v>
      </c>
      <c r="D330" s="494">
        <f t="shared" ca="1" si="36"/>
        <v>633226.37046203669</v>
      </c>
      <c r="E330" s="494">
        <f t="shared" ca="1" si="37"/>
        <v>1208372.1070729264</v>
      </c>
      <c r="F330" s="494">
        <f t="shared" ca="1" si="38"/>
        <v>115694957.82438001</v>
      </c>
      <c r="G330" s="495">
        <v>53701</v>
      </c>
      <c r="H330" s="494">
        <f t="shared" ca="1" si="39"/>
        <v>3166.1318523101836</v>
      </c>
      <c r="I330" s="496">
        <f t="shared" ca="1" si="40"/>
        <v>59192.052721958993</v>
      </c>
      <c r="J330" s="508">
        <f t="shared" ca="1" si="42"/>
        <v>1903956.6621092323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1841598.4775349631</v>
      </c>
      <c r="D331" s="494">
        <f t="shared" ca="1" si="36"/>
        <v>626681.02154872508</v>
      </c>
      <c r="E331" s="494">
        <f t="shared" ca="1" si="37"/>
        <v>1214917.4559862381</v>
      </c>
      <c r="F331" s="494">
        <f t="shared" ca="1" si="38"/>
        <v>114480040.36839378</v>
      </c>
      <c r="G331" s="495">
        <v>53732</v>
      </c>
      <c r="H331" s="494">
        <f t="shared" ca="1" si="39"/>
        <v>3133.4051077436252</v>
      </c>
      <c r="I331" s="496">
        <f t="shared" ca="1" si="40"/>
        <v>58580.21364507774</v>
      </c>
      <c r="J331" s="508">
        <f t="shared" ca="1" si="42"/>
        <v>1903312.0962877844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1841598.4775349631</v>
      </c>
      <c r="D332" s="494">
        <f t="shared" ca="1" si="36"/>
        <v>620100.21866213297</v>
      </c>
      <c r="E332" s="494">
        <f t="shared" ca="1" si="37"/>
        <v>1221498.2588728301</v>
      </c>
      <c r="F332" s="494">
        <f t="shared" ca="1" si="38"/>
        <v>113258542.10952094</v>
      </c>
      <c r="G332" s="495">
        <v>53760</v>
      </c>
      <c r="H332" s="494">
        <f t="shared" ca="1" si="39"/>
        <v>3100.5010933106651</v>
      </c>
      <c r="I332" s="496">
        <f t="shared" ca="1" si="40"/>
        <v>52355.538461812081</v>
      </c>
      <c r="J332" s="508">
        <f t="shared" ca="1" si="42"/>
        <v>1897054.5170900859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1841598.4775349631</v>
      </c>
      <c r="D333" s="494">
        <f t="shared" ca="1" si="36"/>
        <v>613483.76975990518</v>
      </c>
      <c r="E333" s="494">
        <f t="shared" ca="1" si="37"/>
        <v>1228114.7077750578</v>
      </c>
      <c r="F333" s="494">
        <f t="shared" ca="1" si="38"/>
        <v>112030427.40174589</v>
      </c>
      <c r="G333" s="495">
        <v>53791</v>
      </c>
      <c r="H333" s="494">
        <f t="shared" ca="1" si="39"/>
        <v>3067.4188487995257</v>
      </c>
      <c r="I333" s="496">
        <f t="shared" ca="1" si="40"/>
        <v>57346.575154787432</v>
      </c>
      <c r="J333" s="508">
        <f t="shared" ca="1" si="42"/>
        <v>1902012.47153855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1841598.4775349631</v>
      </c>
      <c r="D334" s="494">
        <f t="shared" ca="1" si="36"/>
        <v>606831.48175945692</v>
      </c>
      <c r="E334" s="494">
        <f t="shared" ca="1" si="37"/>
        <v>1234766.9957755061</v>
      </c>
      <c r="F334" s="494">
        <f t="shared" ca="1" si="38"/>
        <v>110795660.40597038</v>
      </c>
      <c r="G334" s="495">
        <v>53821</v>
      </c>
      <c r="H334" s="494">
        <f t="shared" ca="1" si="39"/>
        <v>3034.1574087972845</v>
      </c>
      <c r="I334" s="496">
        <f t="shared" ca="1" si="40"/>
        <v>54894.909426855484</v>
      </c>
      <c r="J334" s="508">
        <f t="shared" ca="1" si="42"/>
        <v>1899527.5443706156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1841598.4775349631</v>
      </c>
      <c r="D335" s="494">
        <f t="shared" ca="1" si="36"/>
        <v>600143.16053233959</v>
      </c>
      <c r="E335" s="494">
        <f t="shared" ca="1" si="37"/>
        <v>1241455.3170026233</v>
      </c>
      <c r="F335" s="494">
        <f t="shared" ca="1" si="38"/>
        <v>109554205.08896776</v>
      </c>
      <c r="G335" s="495">
        <v>53852</v>
      </c>
      <c r="H335" s="494">
        <f t="shared" ca="1" si="39"/>
        <v>3000.715802661698</v>
      </c>
      <c r="I335" s="496">
        <f t="shared" ca="1" si="40"/>
        <v>56099.536052222997</v>
      </c>
      <c r="J335" s="508">
        <f t="shared" ca="1" si="42"/>
        <v>1900698.7293898477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1841598.4775349631</v>
      </c>
      <c r="D336" s="494">
        <f t="shared" ca="1" si="36"/>
        <v>593418.6108985754</v>
      </c>
      <c r="E336" s="494">
        <f t="shared" ca="1" si="37"/>
        <v>1248179.8666363875</v>
      </c>
      <c r="F336" s="494">
        <f t="shared" ca="1" si="38"/>
        <v>108306025.22233137</v>
      </c>
      <c r="G336" s="495">
        <v>53882</v>
      </c>
      <c r="H336" s="494">
        <f t="shared" ca="1" si="39"/>
        <v>2967.0930544928769</v>
      </c>
      <c r="I336" s="496">
        <f t="shared" ca="1" si="40"/>
        <v>53681.560493594196</v>
      </c>
      <c r="J336" s="508">
        <f t="shared" ca="1" si="42"/>
        <v>1898247.1310830503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1841598.4775349631</v>
      </c>
      <c r="D337" s="494">
        <f t="shared" ca="1" si="36"/>
        <v>586657.6366209616</v>
      </c>
      <c r="E337" s="494">
        <f t="shared" ca="1" si="37"/>
        <v>1254940.8409140015</v>
      </c>
      <c r="F337" s="494">
        <f t="shared" ca="1" si="38"/>
        <v>107051084.38141738</v>
      </c>
      <c r="G337" s="495">
        <v>53913</v>
      </c>
      <c r="H337" s="494">
        <f t="shared" ca="1" si="39"/>
        <v>2933.288183104808</v>
      </c>
      <c r="I337" s="496">
        <f t="shared" ca="1" si="40"/>
        <v>54838.950770907111</v>
      </c>
      <c r="J337" s="508">
        <f t="shared" ca="1" si="42"/>
        <v>1899370.7164889749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1841598.4775349631</v>
      </c>
      <c r="D338" s="494">
        <f t="shared" ca="1" si="36"/>
        <v>579860.04039934417</v>
      </c>
      <c r="E338" s="494">
        <f t="shared" ca="1" si="37"/>
        <v>1261738.4371356189</v>
      </c>
      <c r="F338" s="494">
        <f t="shared" ca="1" si="38"/>
        <v>105789345.94428176</v>
      </c>
      <c r="G338" s="495">
        <v>53944</v>
      </c>
      <c r="H338" s="494">
        <f t="shared" ca="1" si="39"/>
        <v>2899.3002019967207</v>
      </c>
      <c r="I338" s="496">
        <f t="shared" ca="1" si="40"/>
        <v>54203.532391790992</v>
      </c>
      <c r="J338" s="508">
        <f t="shared" ca="1" si="42"/>
        <v>1898701.3101287507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1841598.4775349631</v>
      </c>
      <c r="D339" s="494">
        <f t="shared" ca="1" si="36"/>
        <v>573025.62386485958</v>
      </c>
      <c r="E339" s="494">
        <f t="shared" ca="1" si="37"/>
        <v>1268572.8536701035</v>
      </c>
      <c r="F339" s="494">
        <f t="shared" ca="1" si="38"/>
        <v>104520773.09061165</v>
      </c>
      <c r="G339" s="495">
        <v>53974</v>
      </c>
      <c r="H339" s="494">
        <f t="shared" ca="1" si="39"/>
        <v>2865.128119324298</v>
      </c>
      <c r="I339" s="496">
        <f t="shared" ca="1" si="40"/>
        <v>51836.779512698056</v>
      </c>
      <c r="J339" s="508">
        <f t="shared" ca="1" si="42"/>
        <v>1896300.3851669854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1841598.4775349631</v>
      </c>
      <c r="D340" s="494">
        <f t="shared" ca="1" si="36"/>
        <v>566154.18757414643</v>
      </c>
      <c r="E340" s="494">
        <f t="shared" ca="1" si="37"/>
        <v>1275444.2899608165</v>
      </c>
      <c r="F340" s="494">
        <f t="shared" ca="1" si="38"/>
        <v>103245328.80065084</v>
      </c>
      <c r="G340" s="495">
        <v>54005</v>
      </c>
      <c r="H340" s="494">
        <f t="shared" ca="1" si="39"/>
        <v>2830.7709378707323</v>
      </c>
      <c r="I340" s="496">
        <f t="shared" ca="1" si="40"/>
        <v>52922.351441546365</v>
      </c>
      <c r="J340" s="508">
        <f t="shared" ca="1" si="42"/>
        <v>1897351.5999143801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1841598.4775349631</v>
      </c>
      <c r="D341" s="494">
        <f t="shared" ca="1" si="36"/>
        <v>559245.53100352536</v>
      </c>
      <c r="E341" s="494">
        <f t="shared" ca="1" si="37"/>
        <v>1282352.9465314378</v>
      </c>
      <c r="F341" s="494">
        <f t="shared" ca="1" si="38"/>
        <v>101962975.85411939</v>
      </c>
      <c r="G341" s="495">
        <v>54035</v>
      </c>
      <c r="H341" s="494">
        <f t="shared" ca="1" si="39"/>
        <v>2796.2276550176266</v>
      </c>
      <c r="I341" s="496">
        <f t="shared" ca="1" si="40"/>
        <v>50590.211112318902</v>
      </c>
      <c r="J341" s="508">
        <f t="shared" ca="1" si="42"/>
        <v>1894984.9163022994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1841598.4775349631</v>
      </c>
      <c r="D342" s="494">
        <f t="shared" ca="1" si="36"/>
        <v>552299.45254314668</v>
      </c>
      <c r="E342" s="494">
        <f t="shared" ca="1" si="37"/>
        <v>1289299.0249918164</v>
      </c>
      <c r="F342" s="494">
        <f t="shared" ca="1" si="38"/>
        <v>100673676.82912758</v>
      </c>
      <c r="G342" s="495">
        <v>54066</v>
      </c>
      <c r="H342" s="494">
        <f t="shared" ca="1" si="39"/>
        <v>2761.4972627157335</v>
      </c>
      <c r="I342" s="496">
        <f t="shared" ca="1" si="40"/>
        <v>51627.253440802444</v>
      </c>
      <c r="J342" s="508">
        <f t="shared" ca="1" si="42"/>
        <v>1895987.2282384813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1841598.4775349631</v>
      </c>
      <c r="D343" s="494">
        <f t="shared" ca="1" si="36"/>
        <v>545315.74949110777</v>
      </c>
      <c r="E343" s="494">
        <f t="shared" ca="1" si="37"/>
        <v>1296282.7280438552</v>
      </c>
      <c r="F343" s="494">
        <f t="shared" ca="1" si="38"/>
        <v>99377394.101083726</v>
      </c>
      <c r="G343" s="495">
        <v>54097</v>
      </c>
      <c r="H343" s="494">
        <f t="shared" ca="1" si="39"/>
        <v>2726.5787474555386</v>
      </c>
      <c r="I343" s="496">
        <f t="shared" ca="1" si="40"/>
        <v>50974.438367814932</v>
      </c>
      <c r="J343" s="508">
        <f t="shared" ca="1" si="42"/>
        <v>1895299.4946502335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1841598.4775349631</v>
      </c>
      <c r="D344" s="494">
        <f t="shared" ca="1" si="36"/>
        <v>538294.21804753691</v>
      </c>
      <c r="E344" s="494">
        <f t="shared" ca="1" si="37"/>
        <v>1303304.2594874261</v>
      </c>
      <c r="F344" s="494">
        <f t="shared" ca="1" si="38"/>
        <v>98074089.841596305</v>
      </c>
      <c r="G344" s="495">
        <v>54126</v>
      </c>
      <c r="H344" s="494">
        <f t="shared" ca="1" si="39"/>
        <v>2691.4710902376846</v>
      </c>
      <c r="I344" s="496">
        <f t="shared" ca="1" si="40"/>
        <v>47071.759005879991</v>
      </c>
      <c r="J344" s="508">
        <f t="shared" ca="1" si="42"/>
        <v>1891361.7076310806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1841598.4775349631</v>
      </c>
      <c r="D345" s="494">
        <f t="shared" ca="1" si="36"/>
        <v>531234.65330864664</v>
      </c>
      <c r="E345" s="494">
        <f t="shared" ca="1" si="37"/>
        <v>1310363.8242263165</v>
      </c>
      <c r="F345" s="494">
        <f t="shared" ca="1" si="38"/>
        <v>96763726.017369986</v>
      </c>
      <c r="G345" s="495">
        <v>54157</v>
      </c>
      <c r="H345" s="494">
        <f t="shared" ca="1" si="39"/>
        <v>2656.1732665432332</v>
      </c>
      <c r="I345" s="496">
        <f t="shared" ca="1" si="40"/>
        <v>49658.180823128256</v>
      </c>
      <c r="J345" s="508">
        <f t="shared" ca="1" si="42"/>
        <v>1893912.8316246346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1841598.4775349631</v>
      </c>
      <c r="D346" s="494">
        <f t="shared" ca="1" si="36"/>
        <v>524136.84926075413</v>
      </c>
      <c r="E346" s="494">
        <f t="shared" ca="1" si="37"/>
        <v>1317461.6282742089</v>
      </c>
      <c r="F346" s="494">
        <f t="shared" ca="1" si="38"/>
        <v>95446264.389095783</v>
      </c>
      <c r="G346" s="495">
        <v>54187</v>
      </c>
      <c r="H346" s="494">
        <f t="shared" ca="1" si="39"/>
        <v>2620.6842463037706</v>
      </c>
      <c r="I346" s="496">
        <f t="shared" ca="1" si="40"/>
        <v>47414.225748511286</v>
      </c>
      <c r="J346" s="508">
        <f t="shared" ca="1" si="42"/>
        <v>1891633.3875297781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1841598.4775349631</v>
      </c>
      <c r="D347" s="494">
        <f t="shared" ca="1" si="36"/>
        <v>517000.59877426882</v>
      </c>
      <c r="E347" s="494">
        <f t="shared" ca="1" si="37"/>
        <v>1324597.8787606943</v>
      </c>
      <c r="F347" s="494">
        <f t="shared" ca="1" si="38"/>
        <v>94121666.510335088</v>
      </c>
      <c r="G347" s="495">
        <v>54218</v>
      </c>
      <c r="H347" s="494">
        <f t="shared" ca="1" si="39"/>
        <v>2585.0029938713442</v>
      </c>
      <c r="I347" s="496">
        <f t="shared" ca="1" si="40"/>
        <v>48327.625202345494</v>
      </c>
      <c r="J347" s="508">
        <f t="shared" ca="1" si="42"/>
        <v>1892511.1057311799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1841598.4775349631</v>
      </c>
      <c r="D348" s="494">
        <f t="shared" ca="1" si="36"/>
        <v>509825.69359764841</v>
      </c>
      <c r="E348" s="494">
        <f t="shared" ca="1" si="37"/>
        <v>1331772.7839373145</v>
      </c>
      <c r="F348" s="494">
        <f t="shared" ca="1" si="38"/>
        <v>92789893.726397768</v>
      </c>
      <c r="G348" s="495">
        <v>54248</v>
      </c>
      <c r="H348" s="494">
        <f t="shared" ca="1" si="39"/>
        <v>2549.1284679882419</v>
      </c>
      <c r="I348" s="496">
        <f t="shared" ca="1" si="40"/>
        <v>46119.616590064186</v>
      </c>
      <c r="J348" s="508">
        <f t="shared" ca="1" si="42"/>
        <v>1890267.2225930155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1841598.4775349631</v>
      </c>
      <c r="D349" s="494">
        <f t="shared" ca="1" si="36"/>
        <v>502611.92435132124</v>
      </c>
      <c r="E349" s="494">
        <f t="shared" ca="1" si="37"/>
        <v>1338986.5531836418</v>
      </c>
      <c r="F349" s="494">
        <f t="shared" ca="1" si="38"/>
        <v>91450907.173214123</v>
      </c>
      <c r="G349" s="495">
        <v>54279</v>
      </c>
      <c r="H349" s="494">
        <f t="shared" ca="1" si="39"/>
        <v>2513.0596217566062</v>
      </c>
      <c r="I349" s="496">
        <f t="shared" ca="1" si="40"/>
        <v>46982.616190132736</v>
      </c>
      <c r="J349" s="508">
        <f t="shared" ca="1" si="42"/>
        <v>1891094.1533468524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1841598.4775349631</v>
      </c>
      <c r="D350" s="494">
        <f t="shared" ca="1" si="36"/>
        <v>495359.08052157651</v>
      </c>
      <c r="E350" s="494">
        <f t="shared" ca="1" si="37"/>
        <v>1346239.3970133865</v>
      </c>
      <c r="F350" s="494">
        <f t="shared" ca="1" si="38"/>
        <v>90104667.776200742</v>
      </c>
      <c r="G350" s="495">
        <v>54310</v>
      </c>
      <c r="H350" s="494">
        <f t="shared" ca="1" si="39"/>
        <v>2476.7954026078824</v>
      </c>
      <c r="I350" s="496">
        <f t="shared" ca="1" si="40"/>
        <v>46304.642665370746</v>
      </c>
      <c r="J350" s="508">
        <f t="shared" ca="1" si="42"/>
        <v>1890379.9156029418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1841598.4775349631</v>
      </c>
      <c r="D351" s="494">
        <f t="shared" ca="1" si="36"/>
        <v>488066.9504544207</v>
      </c>
      <c r="E351" s="494">
        <f t="shared" ca="1" si="37"/>
        <v>1353531.5270805424</v>
      </c>
      <c r="F351" s="494">
        <f t="shared" ca="1" si="38"/>
        <v>88751136.249120206</v>
      </c>
      <c r="G351" s="495">
        <v>54340</v>
      </c>
      <c r="H351" s="494">
        <f t="shared" ca="1" si="39"/>
        <v>2440.3347522721033</v>
      </c>
      <c r="I351" s="496">
        <f t="shared" ca="1" si="40"/>
        <v>44151.287210338363</v>
      </c>
      <c r="J351" s="508">
        <f t="shared" ca="1" si="42"/>
        <v>1888190.0994975735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1841598.4775349631</v>
      </c>
      <c r="D352" s="494">
        <f t="shared" ca="1" si="36"/>
        <v>480735.32134940114</v>
      </c>
      <c r="E352" s="494">
        <f t="shared" ca="1" si="37"/>
        <v>1360863.1561855618</v>
      </c>
      <c r="F352" s="494">
        <f t="shared" ca="1" si="38"/>
        <v>87390273.092934638</v>
      </c>
      <c r="G352" s="495">
        <v>54371</v>
      </c>
      <c r="H352" s="494">
        <f t="shared" ca="1" si="39"/>
        <v>2403.6766067470057</v>
      </c>
      <c r="I352" s="496">
        <f t="shared" ca="1" si="40"/>
        <v>44937.658654137864</v>
      </c>
      <c r="J352" s="508">
        <f t="shared" ca="1" si="42"/>
        <v>1888939.8127958481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1841598.4775349631</v>
      </c>
      <c r="D353" s="494">
        <f t="shared" ca="1" si="36"/>
        <v>473363.97925339598</v>
      </c>
      <c r="E353" s="494">
        <f t="shared" ca="1" si="37"/>
        <v>1368234.4982815671</v>
      </c>
      <c r="F353" s="494">
        <f t="shared" ca="1" si="38"/>
        <v>86022038.59465307</v>
      </c>
      <c r="G353" s="495">
        <v>54401</v>
      </c>
      <c r="H353" s="494">
        <f t="shared" ca="1" si="39"/>
        <v>2366.8198962669799</v>
      </c>
      <c r="I353" s="496">
        <f t="shared" ca="1" si="40"/>
        <v>42821.233815537969</v>
      </c>
      <c r="J353" s="508">
        <f t="shared" ca="1" si="42"/>
        <v>1886786.5312467681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1841598.4775349631</v>
      </c>
      <c r="D354" s="494">
        <f t="shared" ca="1" si="36"/>
        <v>465952.70905437082</v>
      </c>
      <c r="E354" s="494">
        <f t="shared" ca="1" si="37"/>
        <v>1375645.7684805922</v>
      </c>
      <c r="F354" s="494">
        <f t="shared" ca="1" si="38"/>
        <v>84646392.826172471</v>
      </c>
      <c r="G354" s="495">
        <v>54432</v>
      </c>
      <c r="H354" s="494">
        <f t="shared" ca="1" si="39"/>
        <v>2329.7635452718541</v>
      </c>
      <c r="I354" s="496">
        <f t="shared" ca="1" si="40"/>
        <v>43555.825541759332</v>
      </c>
      <c r="J354" s="508">
        <f t="shared" ca="1" si="42"/>
        <v>1887484.0666219944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1841598.4775349631</v>
      </c>
      <c r="D355" s="494">
        <f t="shared" ca="1" si="36"/>
        <v>458501.29447510088</v>
      </c>
      <c r="E355" s="494">
        <f t="shared" ca="1" si="37"/>
        <v>1383097.1830598621</v>
      </c>
      <c r="F355" s="494">
        <f t="shared" ca="1" si="38"/>
        <v>83263295.643112615</v>
      </c>
      <c r="G355" s="495">
        <v>54463</v>
      </c>
      <c r="H355" s="494">
        <f t="shared" ca="1" si="39"/>
        <v>2292.5064723755045</v>
      </c>
      <c r="I355" s="496">
        <f t="shared" ca="1" si="40"/>
        <v>42859.290234318651</v>
      </c>
      <c r="J355" s="508">
        <f t="shared" ca="1" si="42"/>
        <v>1886750.2742416572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1841598.4775349631</v>
      </c>
      <c r="D356" s="494">
        <f t="shared" ca="1" si="36"/>
        <v>451009.51806686004</v>
      </c>
      <c r="E356" s="494">
        <f t="shared" ca="1" si="37"/>
        <v>1390588.959468103</v>
      </c>
      <c r="F356" s="494">
        <f t="shared" ca="1" si="38"/>
        <v>81872706.683644518</v>
      </c>
      <c r="G356" s="495">
        <v>54491</v>
      </c>
      <c r="H356" s="494">
        <f t="shared" ca="1" si="39"/>
        <v>2255.0475903343004</v>
      </c>
      <c r="I356" s="496">
        <f t="shared" ca="1" si="40"/>
        <v>38079.0805407835</v>
      </c>
      <c r="J356" s="508">
        <f t="shared" ca="1" si="42"/>
        <v>1881932.6056660807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1841598.4775349631</v>
      </c>
      <c r="D357" s="494">
        <f t="shared" ca="1" si="36"/>
        <v>443477.1612030745</v>
      </c>
      <c r="E357" s="494">
        <f t="shared" ca="1" si="37"/>
        <v>1398121.3163318885</v>
      </c>
      <c r="F357" s="494">
        <f t="shared" ca="1" si="38"/>
        <v>80474585.367312625</v>
      </c>
      <c r="G357" s="495">
        <v>54522</v>
      </c>
      <c r="H357" s="494">
        <f t="shared" ca="1" si="39"/>
        <v>2217.3858060153725</v>
      </c>
      <c r="I357" s="496">
        <f t="shared" ca="1" si="40"/>
        <v>41454.880484152003</v>
      </c>
      <c r="J357" s="508">
        <f t="shared" ca="1" si="42"/>
        <v>1885270.7438251306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1841598.4775349631</v>
      </c>
      <c r="D358" s="494">
        <f t="shared" ca="1" si="36"/>
        <v>435904.00407294341</v>
      </c>
      <c r="E358" s="494">
        <f t="shared" ca="1" si="37"/>
        <v>1405694.4734620196</v>
      </c>
      <c r="F358" s="494">
        <f t="shared" ca="1" si="38"/>
        <v>79068890.89385061</v>
      </c>
      <c r="G358" s="495">
        <v>54552</v>
      </c>
      <c r="H358" s="494">
        <f t="shared" ca="1" si="39"/>
        <v>2179.5200203647169</v>
      </c>
      <c r="I358" s="496">
        <f t="shared" ca="1" si="40"/>
        <v>39432.546829983185</v>
      </c>
      <c r="J358" s="508">
        <f t="shared" ca="1" si="42"/>
        <v>1883210.544385311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1841598.4775349631</v>
      </c>
      <c r="D359" s="494">
        <f t="shared" ca="1" si="36"/>
        <v>428289.82567502413</v>
      </c>
      <c r="E359" s="494">
        <f t="shared" ca="1" si="37"/>
        <v>1413308.6518599389</v>
      </c>
      <c r="F359" s="494">
        <f t="shared" ca="1" si="38"/>
        <v>77655582.241990671</v>
      </c>
      <c r="G359" s="495">
        <v>54583</v>
      </c>
      <c r="H359" s="494">
        <f t="shared" ca="1" si="39"/>
        <v>2141.4491283751208</v>
      </c>
      <c r="I359" s="496">
        <f t="shared" ca="1" si="40"/>
        <v>40035.215089253026</v>
      </c>
      <c r="J359" s="508">
        <f t="shared" ca="1" si="42"/>
        <v>1883775.1417525911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1841598.4775349631</v>
      </c>
      <c r="D360" s="494">
        <f t="shared" ca="1" si="36"/>
        <v>420634.40381078282</v>
      </c>
      <c r="E360" s="494">
        <f t="shared" ca="1" si="37"/>
        <v>1420964.0737241802</v>
      </c>
      <c r="F360" s="494">
        <f t="shared" ca="1" si="38"/>
        <v>76234618.16826649</v>
      </c>
      <c r="G360" s="495">
        <v>54613</v>
      </c>
      <c r="H360" s="494">
        <f t="shared" ca="1" si="39"/>
        <v>2103.172019053914</v>
      </c>
      <c r="I360" s="496">
        <f t="shared" ca="1" si="40"/>
        <v>38051.235298575426</v>
      </c>
      <c r="J360" s="508">
        <f t="shared" ca="1" si="42"/>
        <v>1881752.8848525924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1841598.4775349631</v>
      </c>
      <c r="D361" s="494">
        <f t="shared" ca="1" si="36"/>
        <v>412937.51507811015</v>
      </c>
      <c r="E361" s="494">
        <f t="shared" ca="1" si="37"/>
        <v>1428660.9624568529</v>
      </c>
      <c r="F361" s="494">
        <f t="shared" ca="1" si="38"/>
        <v>74805957.205809638</v>
      </c>
      <c r="G361" s="495">
        <v>54644</v>
      </c>
      <c r="H361" s="494">
        <f t="shared" ca="1" si="39"/>
        <v>2064.6875753905506</v>
      </c>
      <c r="I361" s="496">
        <f t="shared" ca="1" si="40"/>
        <v>38600.128332532258</v>
      </c>
      <c r="J361" s="508">
        <f t="shared" ca="1" si="42"/>
        <v>1882263.2934428859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1841598.4775349631</v>
      </c>
      <c r="D362" s="494">
        <f t="shared" ca="1" si="36"/>
        <v>405198.93486480223</v>
      </c>
      <c r="E362" s="494">
        <f t="shared" ca="1" si="37"/>
        <v>1436399.5426701608</v>
      </c>
      <c r="F362" s="494">
        <f t="shared" ca="1" si="38"/>
        <v>73369557.663139477</v>
      </c>
      <c r="G362" s="495">
        <v>54675</v>
      </c>
      <c r="H362" s="494">
        <f t="shared" ca="1" si="39"/>
        <v>2025.9946743240112</v>
      </c>
      <c r="I362" s="496">
        <f t="shared" ca="1" si="40"/>
        <v>37876.749665208277</v>
      </c>
      <c r="J362" s="508">
        <f t="shared" ca="1" si="42"/>
        <v>1881501.2218744955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1841598.4775349631</v>
      </c>
      <c r="D363" s="494">
        <f t="shared" ca="1" si="36"/>
        <v>397418.43734200549</v>
      </c>
      <c r="E363" s="494">
        <f t="shared" ca="1" si="37"/>
        <v>1444180.0401929575</v>
      </c>
      <c r="F363" s="494">
        <f t="shared" ca="1" si="38"/>
        <v>71925377.622946516</v>
      </c>
      <c r="G363" s="495">
        <v>54705</v>
      </c>
      <c r="H363" s="494">
        <f t="shared" ca="1" si="39"/>
        <v>1987.0921867100274</v>
      </c>
      <c r="I363" s="496">
        <f t="shared" ca="1" si="40"/>
        <v>35951.083254938341</v>
      </c>
      <c r="J363" s="508">
        <f t="shared" ca="1" si="42"/>
        <v>1879536.6529766114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1841598.4775349631</v>
      </c>
      <c r="D364" s="494">
        <f t="shared" ca="1" si="36"/>
        <v>389595.79545762698</v>
      </c>
      <c r="E364" s="494">
        <f t="shared" ca="1" si="37"/>
        <v>1452002.6820773361</v>
      </c>
      <c r="F364" s="494">
        <f t="shared" ca="1" si="38"/>
        <v>70473374.940869182</v>
      </c>
      <c r="G364" s="495">
        <v>54736</v>
      </c>
      <c r="H364" s="494">
        <f t="shared" ca="1" si="39"/>
        <v>1947.978977288135</v>
      </c>
      <c r="I364" s="496">
        <f t="shared" ca="1" si="40"/>
        <v>36418.216203085249</v>
      </c>
      <c r="J364" s="508">
        <f t="shared" ca="1" si="42"/>
        <v>1879964.6727153363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1841598.4775349631</v>
      </c>
      <c r="D365" s="494">
        <f t="shared" ca="1" si="36"/>
        <v>381730.7809297081</v>
      </c>
      <c r="E365" s="494">
        <f t="shared" ca="1" si="37"/>
        <v>1459867.6966052549</v>
      </c>
      <c r="F365" s="494">
        <f t="shared" ca="1" si="38"/>
        <v>69013507.244263932</v>
      </c>
      <c r="G365" s="495">
        <v>54766</v>
      </c>
      <c r="H365" s="494">
        <f t="shared" ca="1" si="39"/>
        <v>1908.6539046485404</v>
      </c>
      <c r="I365" s="496">
        <f t="shared" ca="1" si="40"/>
        <v>34531.953721025893</v>
      </c>
      <c r="J365" s="508">
        <f t="shared" ca="1" si="42"/>
        <v>1878039.0851606375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1841598.4775349631</v>
      </c>
      <c r="D366" s="494">
        <f t="shared" ca="1" si="36"/>
        <v>373823.16423976299</v>
      </c>
      <c r="E366" s="494">
        <f t="shared" ca="1" si="37"/>
        <v>1467775.3132952</v>
      </c>
      <c r="F366" s="494">
        <f t="shared" ca="1" si="38"/>
        <v>67545731.930968732</v>
      </c>
      <c r="G366" s="495">
        <v>54797</v>
      </c>
      <c r="H366" s="494">
        <f t="shared" ca="1" si="39"/>
        <v>1869.115821198815</v>
      </c>
      <c r="I366" s="496">
        <f t="shared" ca="1" si="40"/>
        <v>34943.839168012302</v>
      </c>
      <c r="J366" s="508">
        <f t="shared" ca="1" si="42"/>
        <v>1878411.4325241742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1841598.4775349631</v>
      </c>
      <c r="D367" s="494">
        <f t="shared" ca="1" si="36"/>
        <v>365872.71462608065</v>
      </c>
      <c r="E367" s="494">
        <f t="shared" ca="1" si="37"/>
        <v>1475725.7629088825</v>
      </c>
      <c r="F367" s="494">
        <f t="shared" ca="1" si="38"/>
        <v>66070006.168059848</v>
      </c>
      <c r="G367" s="495">
        <v>54828</v>
      </c>
      <c r="H367" s="494">
        <f t="shared" ca="1" si="39"/>
        <v>1829.3635731304032</v>
      </c>
      <c r="I367" s="496">
        <f t="shared" ca="1" si="40"/>
        <v>34200.655601047161</v>
      </c>
      <c r="J367" s="508">
        <f t="shared" ca="1" si="42"/>
        <v>1877628.4967091407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1841598.4775349631</v>
      </c>
      <c r="D368" s="494">
        <f t="shared" ref="D368:D407" ca="1" si="44">+F367*(($H$6/100)/$H$9)</f>
        <v>357879.20007699088</v>
      </c>
      <c r="E368" s="494">
        <f t="shared" ref="E368:E407" ca="1" si="45">+C368-D368</f>
        <v>1483719.2774579721</v>
      </c>
      <c r="F368" s="494">
        <f t="shared" ref="F368:F407" ca="1" si="46">IF(F367&lt;1,0,+F367-E368)</f>
        <v>64586286.890601873</v>
      </c>
      <c r="G368" s="495">
        <v>54856</v>
      </c>
      <c r="H368" s="494">
        <f t="shared" ref="H368:H407" ca="1" si="47">+D368*$H$7/100</f>
        <v>1789.3960003849543</v>
      </c>
      <c r="I368" s="496">
        <f t="shared" ref="I368:I407" ca="1" si="48">+F367*$R$41*O368</f>
        <v>30216.016154192701</v>
      </c>
      <c r="J368" s="508">
        <f t="shared" ca="1" si="42"/>
        <v>1873603.8896895407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1841598.4775349631</v>
      </c>
      <c r="D369" s="494">
        <f t="shared" ca="1" si="44"/>
        <v>349842.38732409349</v>
      </c>
      <c r="E369" s="494">
        <f t="shared" ca="1" si="45"/>
        <v>1491756.0902108694</v>
      </c>
      <c r="F369" s="494">
        <f t="shared" ca="1" si="46"/>
        <v>63094530.800391003</v>
      </c>
      <c r="G369" s="495">
        <v>54887</v>
      </c>
      <c r="H369" s="494">
        <f t="shared" ca="1" si="47"/>
        <v>1749.2119366204674</v>
      </c>
      <c r="I369" s="496">
        <f t="shared" ca="1" si="48"/>
        <v>32702.18992894141</v>
      </c>
      <c r="J369" s="508">
        <f t="shared" ref="J369:J407" ca="1" si="50">+C369+H369+I369</f>
        <v>1876049.879400525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1841598.4775349631</v>
      </c>
      <c r="D370" s="494">
        <f t="shared" ca="1" si="44"/>
        <v>341762.04183545127</v>
      </c>
      <c r="E370" s="494">
        <f t="shared" ca="1" si="45"/>
        <v>1499836.4356995118</v>
      </c>
      <c r="F370" s="494">
        <f t="shared" ca="1" si="46"/>
        <v>61594694.364691488</v>
      </c>
      <c r="G370" s="495">
        <v>54917</v>
      </c>
      <c r="H370" s="494">
        <f t="shared" ca="1" si="47"/>
        <v>1708.8102091772564</v>
      </c>
      <c r="I370" s="496">
        <f t="shared" ca="1" si="48"/>
        <v>30916.320092191585</v>
      </c>
      <c r="J370" s="508">
        <f t="shared" ca="1" si="50"/>
        <v>1874223.6078363319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1841598.4775349631</v>
      </c>
      <c r="D371" s="494">
        <f t="shared" ca="1" si="44"/>
        <v>333637.92780874559</v>
      </c>
      <c r="E371" s="494">
        <f t="shared" ca="1" si="45"/>
        <v>1507960.5497262175</v>
      </c>
      <c r="F371" s="494">
        <f t="shared" ca="1" si="46"/>
        <v>60086733.81496527</v>
      </c>
      <c r="G371" s="495">
        <v>54948</v>
      </c>
      <c r="H371" s="494">
        <f t="shared" ca="1" si="47"/>
        <v>1668.189639043728</v>
      </c>
      <c r="I371" s="496">
        <f t="shared" ca="1" si="48"/>
        <v>31187.446913322121</v>
      </c>
      <c r="J371" s="508">
        <f t="shared" ca="1" si="50"/>
        <v>1874454.114087329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1841598.4775349631</v>
      </c>
      <c r="D372" s="494">
        <f t="shared" ca="1" si="44"/>
        <v>325469.80816439522</v>
      </c>
      <c r="E372" s="494">
        <f t="shared" ca="1" si="45"/>
        <v>1516128.6693705679</v>
      </c>
      <c r="F372" s="494">
        <f t="shared" ca="1" si="46"/>
        <v>58570605.145594701</v>
      </c>
      <c r="G372" s="495">
        <v>54978</v>
      </c>
      <c r="H372" s="494">
        <f t="shared" ca="1" si="47"/>
        <v>1627.3490408219761</v>
      </c>
      <c r="I372" s="496">
        <f t="shared" ca="1" si="48"/>
        <v>29442.49956933298</v>
      </c>
      <c r="J372" s="508">
        <f t="shared" ca="1" si="50"/>
        <v>1872668.3261451179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1841598.4775349631</v>
      </c>
      <c r="D373" s="494">
        <f t="shared" ca="1" si="44"/>
        <v>317257.444538638</v>
      </c>
      <c r="E373" s="494">
        <f t="shared" ca="1" si="45"/>
        <v>1524341.0329963251</v>
      </c>
      <c r="F373" s="494">
        <f t="shared" ca="1" si="46"/>
        <v>57046264.112598374</v>
      </c>
      <c r="G373" s="495">
        <v>55009</v>
      </c>
      <c r="H373" s="494">
        <f t="shared" ca="1" si="47"/>
        <v>1586.28722269319</v>
      </c>
      <c r="I373" s="496">
        <f t="shared" ca="1" si="48"/>
        <v>29656.249738719445</v>
      </c>
      <c r="J373" s="508">
        <f t="shared" ca="1" si="50"/>
        <v>1872841.0144963758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1841598.4775349631</v>
      </c>
      <c r="D374" s="494">
        <f t="shared" ca="1" si="44"/>
        <v>309000.59727657452</v>
      </c>
      <c r="E374" s="494">
        <f t="shared" ca="1" si="45"/>
        <v>1532597.8802583886</v>
      </c>
      <c r="F374" s="494">
        <f t="shared" ca="1" si="46"/>
        <v>55513666.232339986</v>
      </c>
      <c r="G374" s="495">
        <v>55040</v>
      </c>
      <c r="H374" s="494">
        <f t="shared" ca="1" si="47"/>
        <v>1545.0029863828727</v>
      </c>
      <c r="I374" s="496">
        <f t="shared" ca="1" si="48"/>
        <v>28884.425062345643</v>
      </c>
      <c r="J374" s="508">
        <f t="shared" ca="1" si="50"/>
        <v>1872027.9055836916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1841598.4775349631</v>
      </c>
      <c r="D375" s="494">
        <f t="shared" ca="1" si="44"/>
        <v>300699.02542517491</v>
      </c>
      <c r="E375" s="494">
        <f t="shared" ca="1" si="45"/>
        <v>1540899.4521097881</v>
      </c>
      <c r="F375" s="494">
        <f t="shared" ca="1" si="46"/>
        <v>53972766.780230194</v>
      </c>
      <c r="G375" s="495">
        <v>55070</v>
      </c>
      <c r="H375" s="494">
        <f t="shared" ca="1" si="47"/>
        <v>1503.4951271258747</v>
      </c>
      <c r="I375" s="496">
        <f t="shared" ca="1" si="48"/>
        <v>27201.696453846591</v>
      </c>
      <c r="J375" s="508">
        <f t="shared" ca="1" si="50"/>
        <v>1870303.6691159355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1841598.4775349631</v>
      </c>
      <c r="D376" s="494">
        <f t="shared" ca="1" si="44"/>
        <v>292352.48672624689</v>
      </c>
      <c r="E376" s="494">
        <f t="shared" ca="1" si="45"/>
        <v>1549245.990808716</v>
      </c>
      <c r="F376" s="494">
        <f t="shared" ca="1" si="46"/>
        <v>52423520.789421476</v>
      </c>
      <c r="G376" s="495">
        <v>55101</v>
      </c>
      <c r="H376" s="494">
        <f t="shared" ca="1" si="47"/>
        <v>1461.7624336312344</v>
      </c>
      <c r="I376" s="496">
        <f t="shared" ca="1" si="48"/>
        <v>27328.210913056555</v>
      </c>
      <c r="J376" s="508">
        <f t="shared" ca="1" si="50"/>
        <v>1870388.4508816509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1841598.4775349631</v>
      </c>
      <c r="D377" s="494">
        <f t="shared" ca="1" si="44"/>
        <v>283960.73760936636</v>
      </c>
      <c r="E377" s="494">
        <f t="shared" ca="1" si="45"/>
        <v>1557637.7399255966</v>
      </c>
      <c r="F377" s="494">
        <f t="shared" ca="1" si="46"/>
        <v>50865883.049495883</v>
      </c>
      <c r="G377" s="495">
        <v>55131</v>
      </c>
      <c r="H377" s="494">
        <f t="shared" ca="1" si="47"/>
        <v>1419.8036880468319</v>
      </c>
      <c r="I377" s="496">
        <f t="shared" ca="1" si="48"/>
        <v>25687.525186816521</v>
      </c>
      <c r="J377" s="508">
        <f t="shared" ca="1" si="50"/>
        <v>1868705.8064098263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1841598.4775349631</v>
      </c>
      <c r="D378" s="494">
        <f t="shared" ca="1" si="44"/>
        <v>275523.53318476939</v>
      </c>
      <c r="E378" s="494">
        <f t="shared" ca="1" si="45"/>
        <v>1566074.9443501937</v>
      </c>
      <c r="F378" s="494">
        <f t="shared" ca="1" si="46"/>
        <v>49299808.105145693</v>
      </c>
      <c r="G378" s="495">
        <v>55162</v>
      </c>
      <c r="H378" s="494">
        <f t="shared" ca="1" si="47"/>
        <v>1377.617665923847</v>
      </c>
      <c r="I378" s="496">
        <f t="shared" ca="1" si="48"/>
        <v>25755.092117394746</v>
      </c>
      <c r="J378" s="508">
        <f t="shared" ca="1" si="50"/>
        <v>1868731.1873182817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1841598.4775349631</v>
      </c>
      <c r="D379" s="494">
        <f t="shared" ca="1" si="44"/>
        <v>267040.62723620585</v>
      </c>
      <c r="E379" s="494">
        <f t="shared" ca="1" si="45"/>
        <v>1574557.8502987572</v>
      </c>
      <c r="F379" s="494">
        <f t="shared" ca="1" si="46"/>
        <v>47725250.254846938</v>
      </c>
      <c r="G379" s="495">
        <v>55193</v>
      </c>
      <c r="H379" s="494">
        <f t="shared" ca="1" si="47"/>
        <v>1335.2031361810293</v>
      </c>
      <c r="I379" s="496">
        <f t="shared" ca="1" si="48"/>
        <v>24962.136170572103</v>
      </c>
      <c r="J379" s="508">
        <f t="shared" ca="1" si="50"/>
        <v>1867895.8168417162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1841598.4775349631</v>
      </c>
      <c r="D380" s="494">
        <f t="shared" ca="1" si="44"/>
        <v>258511.77221375424</v>
      </c>
      <c r="E380" s="494">
        <f t="shared" ca="1" si="45"/>
        <v>1583086.7053212088</v>
      </c>
      <c r="F380" s="494">
        <f t="shared" ca="1" si="46"/>
        <v>46142163.54952573</v>
      </c>
      <c r="G380" s="495">
        <v>55221</v>
      </c>
      <c r="H380" s="494">
        <f t="shared" ca="1" si="47"/>
        <v>1292.5588610687712</v>
      </c>
      <c r="I380" s="496">
        <f t="shared" ca="1" si="48"/>
        <v>21826.347783216665</v>
      </c>
      <c r="J380" s="508">
        <f t="shared" ca="1" si="50"/>
        <v>1864717.3841792485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1841598.4775349631</v>
      </c>
      <c r="D381" s="494">
        <f t="shared" ca="1" si="44"/>
        <v>249936.71922659772</v>
      </c>
      <c r="E381" s="494">
        <f t="shared" ca="1" si="45"/>
        <v>1591661.7583083652</v>
      </c>
      <c r="F381" s="494">
        <f t="shared" ca="1" si="46"/>
        <v>44550501.791217364</v>
      </c>
      <c r="G381" s="495">
        <v>55252</v>
      </c>
      <c r="H381" s="494">
        <f t="shared" ca="1" si="47"/>
        <v>1249.6835961329887</v>
      </c>
      <c r="I381" s="496">
        <f t="shared" ca="1" si="48"/>
        <v>23363.315477243192</v>
      </c>
      <c r="J381" s="508">
        <f t="shared" ca="1" si="50"/>
        <v>1866211.4766083392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1841598.4775349631</v>
      </c>
      <c r="D382" s="494">
        <f t="shared" ca="1" si="44"/>
        <v>241315.21803576074</v>
      </c>
      <c r="E382" s="494">
        <f t="shared" ca="1" si="45"/>
        <v>1600283.2594992022</v>
      </c>
      <c r="F382" s="494">
        <f t="shared" ca="1" si="46"/>
        <v>42950218.531718165</v>
      </c>
      <c r="G382" s="495">
        <v>55282</v>
      </c>
      <c r="H382" s="494">
        <f t="shared" ca="1" si="47"/>
        <v>1206.5760901788037</v>
      </c>
      <c r="I382" s="496">
        <f t="shared" ca="1" si="48"/>
        <v>21829.745877696507</v>
      </c>
      <c r="J382" s="508">
        <f t="shared" ca="1" si="50"/>
        <v>1864634.7995028384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1841598.4775349631</v>
      </c>
      <c r="D383" s="494">
        <f t="shared" ca="1" si="44"/>
        <v>232647.01704680672</v>
      </c>
      <c r="E383" s="494">
        <f t="shared" ca="1" si="45"/>
        <v>1608951.4604881564</v>
      </c>
      <c r="F383" s="494">
        <f t="shared" ca="1" si="46"/>
        <v>41341267.071230009</v>
      </c>
      <c r="G383" s="495">
        <v>55313</v>
      </c>
      <c r="H383" s="494">
        <f t="shared" ca="1" si="47"/>
        <v>1163.2350852340337</v>
      </c>
      <c r="I383" s="496">
        <f t="shared" ca="1" si="48"/>
        <v>21747.127316559963</v>
      </c>
      <c r="J383" s="508">
        <f t="shared" ca="1" si="50"/>
        <v>1864508.839936757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1841598.4775349631</v>
      </c>
      <c r="D384" s="494">
        <f t="shared" ca="1" si="44"/>
        <v>223931.86330249588</v>
      </c>
      <c r="E384" s="494">
        <f t="shared" ca="1" si="45"/>
        <v>1617666.6142324673</v>
      </c>
      <c r="F384" s="494">
        <f t="shared" ca="1" si="46"/>
        <v>39723600.456997544</v>
      </c>
      <c r="G384" s="495">
        <v>55343</v>
      </c>
      <c r="H384" s="494">
        <f t="shared" ca="1" si="47"/>
        <v>1119.6593165124793</v>
      </c>
      <c r="I384" s="496">
        <f t="shared" ca="1" si="48"/>
        <v>20257.220864902702</v>
      </c>
      <c r="J384" s="508">
        <f t="shared" ca="1" si="50"/>
        <v>1862975.3577163783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1841598.4775349631</v>
      </c>
      <c r="D385" s="494">
        <f t="shared" ca="1" si="44"/>
        <v>215169.50247540337</v>
      </c>
      <c r="E385" s="494">
        <f t="shared" ca="1" si="45"/>
        <v>1626428.9750595596</v>
      </c>
      <c r="F385" s="494">
        <f t="shared" ca="1" si="46"/>
        <v>38097171.481937982</v>
      </c>
      <c r="G385" s="495">
        <v>55374</v>
      </c>
      <c r="H385" s="494">
        <f t="shared" ca="1" si="47"/>
        <v>1075.8475123770168</v>
      </c>
      <c r="I385" s="496">
        <f t="shared" ca="1" si="48"/>
        <v>20113.383031393088</v>
      </c>
      <c r="J385" s="508">
        <f t="shared" ca="1" si="50"/>
        <v>1862787.7080787332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1841598.4775349631</v>
      </c>
      <c r="D386" s="494">
        <f t="shared" ca="1" si="44"/>
        <v>206359.6788604974</v>
      </c>
      <c r="E386" s="494">
        <f t="shared" ca="1" si="45"/>
        <v>1635238.7986744656</v>
      </c>
      <c r="F386" s="494">
        <f t="shared" ca="1" si="46"/>
        <v>36461932.683263518</v>
      </c>
      <c r="G386" s="495">
        <v>55405</v>
      </c>
      <c r="H386" s="494">
        <f t="shared" ca="1" si="47"/>
        <v>1031.7983943024869</v>
      </c>
      <c r="I386" s="496">
        <f t="shared" ca="1" si="48"/>
        <v>19289.867827021262</v>
      </c>
      <c r="J386" s="508">
        <f t="shared" ca="1" si="50"/>
        <v>1861920.1437562867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1841598.4775349631</v>
      </c>
      <c r="D387" s="494">
        <f t="shared" ca="1" si="44"/>
        <v>197502.1353676774</v>
      </c>
      <c r="E387" s="494">
        <f t="shared" ca="1" si="45"/>
        <v>1644096.3421672857</v>
      </c>
      <c r="F387" s="494">
        <f t="shared" ca="1" si="46"/>
        <v>34817836.34109623</v>
      </c>
      <c r="G387" s="495">
        <v>55435</v>
      </c>
      <c r="H387" s="494">
        <f t="shared" ca="1" si="47"/>
        <v>987.51067683838698</v>
      </c>
      <c r="I387" s="496">
        <f t="shared" ca="1" si="48"/>
        <v>17866.347014799125</v>
      </c>
      <c r="J387" s="508">
        <f t="shared" ca="1" si="50"/>
        <v>1860452.3352266005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1841598.4775349631</v>
      </c>
      <c r="D388" s="494">
        <f t="shared" ca="1" si="44"/>
        <v>188596.61351427124</v>
      </c>
      <c r="E388" s="494">
        <f t="shared" ca="1" si="45"/>
        <v>1653001.8640206917</v>
      </c>
      <c r="F388" s="494">
        <f t="shared" ca="1" si="46"/>
        <v>33164834.47707554</v>
      </c>
      <c r="G388" s="495">
        <v>55466</v>
      </c>
      <c r="H388" s="494">
        <f t="shared" ca="1" si="47"/>
        <v>942.98306757135617</v>
      </c>
      <c r="I388" s="496">
        <f t="shared" ca="1" si="48"/>
        <v>17629.431134041723</v>
      </c>
      <c r="J388" s="508">
        <f t="shared" ca="1" si="50"/>
        <v>1860170.8917365761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1841598.4775349631</v>
      </c>
      <c r="D389" s="494">
        <f t="shared" ca="1" si="44"/>
        <v>179642.8534174925</v>
      </c>
      <c r="E389" s="494">
        <f t="shared" ca="1" si="45"/>
        <v>1661955.6241174706</v>
      </c>
      <c r="F389" s="494">
        <f t="shared" ca="1" si="46"/>
        <v>31502878.852958068</v>
      </c>
      <c r="G389" s="495">
        <v>55496</v>
      </c>
      <c r="H389" s="494">
        <f t="shared" ca="1" si="47"/>
        <v>898.21426708746253</v>
      </c>
      <c r="I389" s="496">
        <f t="shared" ca="1" si="48"/>
        <v>16250.768893767012</v>
      </c>
      <c r="J389" s="508">
        <f t="shared" ca="1" si="50"/>
        <v>1858747.4606958174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1841598.4775349631</v>
      </c>
      <c r="D390" s="494">
        <f t="shared" ca="1" si="44"/>
        <v>170640.59378685622</v>
      </c>
      <c r="E390" s="494">
        <f t="shared" ca="1" si="45"/>
        <v>1670957.8837481069</v>
      </c>
      <c r="F390" s="494">
        <f t="shared" ca="1" si="46"/>
        <v>29831920.969209962</v>
      </c>
      <c r="G390" s="495">
        <v>55527</v>
      </c>
      <c r="H390" s="494">
        <f t="shared" ca="1" si="47"/>
        <v>853.2029689342811</v>
      </c>
      <c r="I390" s="496">
        <f t="shared" ca="1" si="48"/>
        <v>15950.957659214433</v>
      </c>
      <c r="J390" s="508">
        <f t="shared" ca="1" si="50"/>
        <v>1858402.6381631119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1841598.4775349631</v>
      </c>
      <c r="D391" s="494">
        <f t="shared" ca="1" si="44"/>
        <v>161589.57191655398</v>
      </c>
      <c r="E391" s="494">
        <f t="shared" ca="1" si="45"/>
        <v>1680008.9056184092</v>
      </c>
      <c r="F391" s="494">
        <f t="shared" ca="1" si="46"/>
        <v>28151912.063591551</v>
      </c>
      <c r="G391" s="495">
        <v>55558</v>
      </c>
      <c r="H391" s="494">
        <f t="shared" ca="1" si="47"/>
        <v>807.94785958276987</v>
      </c>
      <c r="I391" s="496">
        <f t="shared" ca="1" si="48"/>
        <v>15104.895984076642</v>
      </c>
      <c r="J391" s="508">
        <f t="shared" ca="1" si="50"/>
        <v>1857511.3213786224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1841598.4775349631</v>
      </c>
      <c r="D392" s="494">
        <f t="shared" ca="1" si="44"/>
        <v>152489.52367778757</v>
      </c>
      <c r="E392" s="494">
        <f t="shared" ca="1" si="45"/>
        <v>1689108.9538571755</v>
      </c>
      <c r="F392" s="494">
        <f t="shared" ca="1" si="46"/>
        <v>26462803.109734375</v>
      </c>
      <c r="G392" s="495">
        <v>55587</v>
      </c>
      <c r="H392" s="494">
        <f t="shared" ca="1" si="47"/>
        <v>762.44761838893783</v>
      </c>
      <c r="I392" s="496">
        <f t="shared" ca="1" si="48"/>
        <v>13334.62234745453</v>
      </c>
      <c r="J392" s="508">
        <f t="shared" ca="1" si="50"/>
        <v>1855695.5475008066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1841598.4775349631</v>
      </c>
      <c r="D393" s="494">
        <f t="shared" ca="1" si="44"/>
        <v>143340.18351106122</v>
      </c>
      <c r="E393" s="494">
        <f t="shared" ca="1" si="45"/>
        <v>1698258.2940239019</v>
      </c>
      <c r="F393" s="494">
        <f t="shared" ca="1" si="46"/>
        <v>24764544.815710474</v>
      </c>
      <c r="G393" s="495">
        <v>55618</v>
      </c>
      <c r="H393" s="494">
        <f t="shared" ca="1" si="47"/>
        <v>716.70091755530609</v>
      </c>
      <c r="I393" s="496">
        <f t="shared" ca="1" si="48"/>
        <v>13398.999307895503</v>
      </c>
      <c r="J393" s="508">
        <f t="shared" ca="1" si="50"/>
        <v>1855714.1777604138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1841598.4775349631</v>
      </c>
      <c r="D394" s="494">
        <f t="shared" ca="1" si="44"/>
        <v>134141.28441843175</v>
      </c>
      <c r="E394" s="494">
        <f t="shared" ca="1" si="45"/>
        <v>1707457.1931165312</v>
      </c>
      <c r="F394" s="494">
        <f t="shared" ca="1" si="46"/>
        <v>23057087.622593943</v>
      </c>
      <c r="G394" s="495">
        <v>55648</v>
      </c>
      <c r="H394" s="494">
        <f t="shared" ca="1" si="47"/>
        <v>670.70642209215873</v>
      </c>
      <c r="I394" s="496">
        <f t="shared" ca="1" si="48"/>
        <v>12134.626959698131</v>
      </c>
      <c r="J394" s="508">
        <f t="shared" ca="1" si="50"/>
        <v>1854403.8109167533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1841598.4775349631</v>
      </c>
      <c r="D395" s="494">
        <f t="shared" ca="1" si="44"/>
        <v>124892.5579557172</v>
      </c>
      <c r="E395" s="494">
        <f t="shared" ca="1" si="45"/>
        <v>1716705.9195792458</v>
      </c>
      <c r="F395" s="494">
        <f t="shared" ca="1" si="46"/>
        <v>21340381.703014698</v>
      </c>
      <c r="G395" s="495">
        <v>55679</v>
      </c>
      <c r="H395" s="494">
        <f t="shared" ca="1" si="47"/>
        <v>624.46278977858606</v>
      </c>
      <c r="I395" s="496">
        <f t="shared" ca="1" si="48"/>
        <v>11674.572032906734</v>
      </c>
      <c r="J395" s="508">
        <f t="shared" ca="1" si="50"/>
        <v>1853897.5123576485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1841598.4775349631</v>
      </c>
      <c r="D396" s="494">
        <f t="shared" ca="1" si="44"/>
        <v>115593.73422466296</v>
      </c>
      <c r="E396" s="494">
        <f t="shared" ca="1" si="45"/>
        <v>1726004.7433103002</v>
      </c>
      <c r="F396" s="494">
        <f t="shared" ca="1" si="46"/>
        <v>19614376.959704399</v>
      </c>
      <c r="G396" s="495">
        <v>55709</v>
      </c>
      <c r="H396" s="494">
        <f t="shared" ca="1" si="47"/>
        <v>577.96867112331483</v>
      </c>
      <c r="I396" s="496">
        <f t="shared" ca="1" si="48"/>
        <v>10456.7870344772</v>
      </c>
      <c r="J396" s="508">
        <f t="shared" ca="1" si="50"/>
        <v>1852633.2332405634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1841598.4775349631</v>
      </c>
      <c r="D397" s="494">
        <f t="shared" ca="1" si="44"/>
        <v>106244.5418650655</v>
      </c>
      <c r="E397" s="494">
        <f t="shared" ca="1" si="45"/>
        <v>1735353.9356698976</v>
      </c>
      <c r="F397" s="494">
        <f t="shared" ca="1" si="46"/>
        <v>17879023.0240345</v>
      </c>
      <c r="G397" s="495">
        <v>55740</v>
      </c>
      <c r="H397" s="494">
        <f t="shared" ca="1" si="47"/>
        <v>531.22270932532751</v>
      </c>
      <c r="I397" s="496">
        <f t="shared" ca="1" si="48"/>
        <v>9931.4128672636598</v>
      </c>
      <c r="J397" s="508">
        <f t="shared" ca="1" si="50"/>
        <v>1852061.1131115521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1841598.4775349631</v>
      </c>
      <c r="D398" s="494">
        <f t="shared" ca="1" si="44"/>
        <v>96844.708046853542</v>
      </c>
      <c r="E398" s="494">
        <f t="shared" ca="1" si="45"/>
        <v>1744753.7694881095</v>
      </c>
      <c r="F398" s="494">
        <f t="shared" ca="1" si="46"/>
        <v>16134269.254546391</v>
      </c>
      <c r="G398" s="495">
        <v>55771</v>
      </c>
      <c r="H398" s="494">
        <f t="shared" ca="1" si="47"/>
        <v>484.22354023426772</v>
      </c>
      <c r="I398" s="496">
        <f t="shared" ca="1" si="48"/>
        <v>9052.7453245028009</v>
      </c>
      <c r="J398" s="508">
        <f t="shared" ca="1" si="50"/>
        <v>1851135.4463997001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1841598.4775349631</v>
      </c>
      <c r="D399" s="494">
        <f t="shared" ca="1" si="44"/>
        <v>87393.958462126291</v>
      </c>
      <c r="E399" s="494">
        <f t="shared" ca="1" si="45"/>
        <v>1754204.5190728367</v>
      </c>
      <c r="F399" s="494">
        <f t="shared" ca="1" si="46"/>
        <v>14380064.735473555</v>
      </c>
      <c r="G399" s="495">
        <v>55801</v>
      </c>
      <c r="H399" s="494">
        <f t="shared" ca="1" si="47"/>
        <v>436.96979231063148</v>
      </c>
      <c r="I399" s="496">
        <f t="shared" ca="1" si="48"/>
        <v>7905.7919347277302</v>
      </c>
      <c r="J399" s="508">
        <f t="shared" ca="1" si="50"/>
        <v>1849941.2392620014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1841598.4775349631</v>
      </c>
      <c r="D400" s="494">
        <f t="shared" ca="1" si="44"/>
        <v>77892.01731714842</v>
      </c>
      <c r="E400" s="494">
        <f t="shared" ca="1" si="45"/>
        <v>1763706.4602178147</v>
      </c>
      <c r="F400" s="494">
        <f t="shared" ca="1" si="46"/>
        <v>12616358.27525574</v>
      </c>
      <c r="G400" s="495">
        <v>55832</v>
      </c>
      <c r="H400" s="494">
        <f t="shared" ca="1" si="47"/>
        <v>389.46008658574209</v>
      </c>
      <c r="I400" s="496">
        <f t="shared" ca="1" si="48"/>
        <v>7281.1061110614419</v>
      </c>
      <c r="J400" s="508">
        <f t="shared" ca="1" si="50"/>
        <v>1849269.0437326103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1841598.4775349631</v>
      </c>
      <c r="D401" s="494">
        <f t="shared" ca="1" si="44"/>
        <v>68338.60732430192</v>
      </c>
      <c r="E401" s="494">
        <f t="shared" ca="1" si="45"/>
        <v>1773259.8702106611</v>
      </c>
      <c r="F401" s="494">
        <f t="shared" ca="1" si="46"/>
        <v>10843098.405045079</v>
      </c>
      <c r="G401" s="495">
        <v>55862</v>
      </c>
      <c r="H401" s="494">
        <f t="shared" ca="1" si="47"/>
        <v>341.69303662150958</v>
      </c>
      <c r="I401" s="496">
        <f t="shared" ca="1" si="48"/>
        <v>6182.0155548753119</v>
      </c>
      <c r="J401" s="508">
        <f t="shared" ca="1" si="50"/>
        <v>1848122.1861264599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1841598.4775349631</v>
      </c>
      <c r="D402" s="494">
        <f t="shared" ca="1" si="44"/>
        <v>58733.449693994182</v>
      </c>
      <c r="E402" s="494">
        <f t="shared" ca="1" si="45"/>
        <v>1782865.0278409689</v>
      </c>
      <c r="F402" s="494">
        <f t="shared" ca="1" si="46"/>
        <v>9060233.3772041108</v>
      </c>
      <c r="G402" s="495">
        <v>55893</v>
      </c>
      <c r="H402" s="494">
        <f t="shared" ca="1" si="47"/>
        <v>293.6672484699709</v>
      </c>
      <c r="I402" s="496">
        <f t="shared" ca="1" si="48"/>
        <v>5490.2221590878244</v>
      </c>
      <c r="J402" s="508">
        <f t="shared" ca="1" si="50"/>
        <v>1847382.366942521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1841598.4775349631</v>
      </c>
      <c r="D403" s="494">
        <f t="shared" ca="1" si="44"/>
        <v>49076.26412652227</v>
      </c>
      <c r="E403" s="494">
        <f t="shared" ca="1" si="45"/>
        <v>1792522.2134084408</v>
      </c>
      <c r="F403" s="494">
        <f t="shared" ca="1" si="46"/>
        <v>7267711.1637956705</v>
      </c>
      <c r="G403" s="495">
        <v>55924</v>
      </c>
      <c r="H403" s="494">
        <f t="shared" ca="1" si="47"/>
        <v>245.38132063261136</v>
      </c>
      <c r="I403" s="496">
        <f t="shared" ca="1" si="48"/>
        <v>4587.4981666576805</v>
      </c>
      <c r="J403" s="508">
        <f t="shared" ca="1" si="50"/>
        <v>1846431.3570222533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1841598.4775349631</v>
      </c>
      <c r="D404" s="494">
        <f t="shared" ca="1" si="44"/>
        <v>39366.768803893217</v>
      </c>
      <c r="E404" s="494">
        <f t="shared" ca="1" si="45"/>
        <v>1802231.7087310699</v>
      </c>
      <c r="F404" s="494">
        <f t="shared" ca="1" si="46"/>
        <v>5465479.4550646003</v>
      </c>
      <c r="G404" s="495">
        <v>55952</v>
      </c>
      <c r="H404" s="494">
        <f t="shared" ca="1" si="47"/>
        <v>196.83384401946608</v>
      </c>
      <c r="I404" s="496">
        <f t="shared" ca="1" si="48"/>
        <v>3323.7665722425527</v>
      </c>
      <c r="J404" s="508">
        <f t="shared" ca="1" si="50"/>
        <v>1845119.0779512252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1841598.4775349631</v>
      </c>
      <c r="D405" s="494">
        <f t="shared" ca="1" si="44"/>
        <v>29604.680381599919</v>
      </c>
      <c r="E405" s="494">
        <f t="shared" ca="1" si="45"/>
        <v>1811993.7971533632</v>
      </c>
      <c r="F405" s="494">
        <f t="shared" ca="1" si="46"/>
        <v>3653485.6579112373</v>
      </c>
      <c r="G405" s="495">
        <v>55983</v>
      </c>
      <c r="H405" s="494">
        <f t="shared" ca="1" si="47"/>
        <v>148.02340190799958</v>
      </c>
      <c r="I405" s="496">
        <f t="shared" ca="1" si="48"/>
        <v>2767.3544307477086</v>
      </c>
      <c r="J405" s="508">
        <f t="shared" ca="1" si="50"/>
        <v>1844513.8553676188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1841598.4775349631</v>
      </c>
      <c r="D406" s="494">
        <f t="shared" ca="1" si="44"/>
        <v>19789.713980352535</v>
      </c>
      <c r="E406" s="494">
        <f t="shared" ca="1" si="45"/>
        <v>1821808.7635546105</v>
      </c>
      <c r="F406" s="494">
        <f t="shared" ca="1" si="46"/>
        <v>1831676.8943566268</v>
      </c>
      <c r="G406" s="495">
        <v>56013</v>
      </c>
      <c r="H406" s="494">
        <f t="shared" ca="1" si="47"/>
        <v>98.948569901762681</v>
      </c>
      <c r="I406" s="496">
        <f t="shared" ca="1" si="48"/>
        <v>1790.2079723765062</v>
      </c>
      <c r="J406" s="508">
        <f t="shared" ca="1" si="50"/>
        <v>1843487.6340772414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1841598.4775349631</v>
      </c>
      <c r="D407" s="494">
        <f t="shared" ca="1" si="44"/>
        <v>9921.5831777650619</v>
      </c>
      <c r="E407" s="494">
        <f t="shared" ca="1" si="45"/>
        <v>1831676.8943571979</v>
      </c>
      <c r="F407" s="494">
        <f t="shared" ca="1" si="46"/>
        <v>-5.711335688829422E-7</v>
      </c>
      <c r="G407" s="495">
        <v>56044</v>
      </c>
      <c r="H407" s="494">
        <f t="shared" ca="1" si="47"/>
        <v>49.60791588882531</v>
      </c>
      <c r="I407" s="496">
        <f t="shared" ca="1" si="48"/>
        <v>927.43906750923861</v>
      </c>
      <c r="J407" s="508">
        <f t="shared" ca="1" si="50"/>
        <v>1842575.5245183611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-4.76837158203125E-7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662975451.91258705</v>
      </c>
      <c r="D409" s="518">
        <f ca="1">SUM(D47:D407)</f>
        <v>371614647.5235526</v>
      </c>
      <c r="E409" s="517">
        <f ca="1">SUM(E47:E408)</f>
        <v>291360804.38903332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qp1N/MYMEb14zX+ECuo4XCTapqWwIP2vYSaeVgwP/8XAqn6JC+RARZMmhurCxpzhJWNF9btrAULkjXBVqt0nQA==" saltValue="NNZL7CWje+J6BkmoGfN4Dg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zoomScale="70" zoomScaleNormal="70" zoomScaleSheetLayoutView="100" workbookViewId="0">
      <selection activeCell="D5" sqref="D5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4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'!I47</f>
        <v>6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+('RESUMEN PARA PLATAFORMA '!I37+880000)*D4</f>
        <v>1850713134.6023719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AFD'!M16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0.81574133672371263</v>
      </c>
      <c r="T5" s="410">
        <f ca="1">+W48*-1</f>
        <v>1509703206.3126712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'!I48</f>
        <v>180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0.18457236366158258</v>
      </c>
      <c r="T6" s="410">
        <f ca="1">+W55*-1</f>
        <v>341590497.71309644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'!I49</f>
        <v>63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'!I50</f>
        <v>2492063.4920634921</v>
      </c>
      <c r="F8" s="392" t="s">
        <v>342</v>
      </c>
      <c r="G8" s="418"/>
      <c r="H8" s="419">
        <f ca="1">ABS(PMT(H6/12/100,H4,H42,,0))</f>
        <v>1949627.6550676476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3702006838.6281395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2114012.4530523461</v>
      </c>
      <c r="P10" s="399"/>
      <c r="T10" s="424">
        <f ca="1">+T4-T5-T6</f>
        <v>-580569.4233956933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452910961.89380133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264198061.10471743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1.5223264956725628</v>
      </c>
      <c r="J17" s="438">
        <f ca="1">+SUM(J19:J37)</f>
        <v>0.9974607460828262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264198061.10471743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0.92259757777346585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264198061.10471743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157000000</v>
      </c>
      <c r="I19" s="446">
        <f>+H19/$H$22</f>
        <v>0.77682606353150729</v>
      </c>
      <c r="J19" s="446">
        <f ca="1">+H19/$H$42</f>
        <v>0.50899298350870026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188712900.78908387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'!I10</f>
        <v>32666666.666666668</v>
      </c>
      <c r="I20" s="446">
        <f>+H20/$H$22</f>
        <v>0.16163259920613104</v>
      </c>
      <c r="J20" s="446">
        <f ca="1">+H20/$H$42</f>
        <v>0.105905121834082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75485160.315633565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'!I4</f>
        <v>12437777.777777784</v>
      </c>
      <c r="I21" s="447">
        <f>+H21/$H$22</f>
        <v>6.154133726236162E-2</v>
      </c>
      <c r="J21" s="447">
        <f ca="1">+H21/$H$42</f>
        <v>4.0323195027575323E-2</v>
      </c>
      <c r="K21" s="447"/>
      <c r="L21" s="447"/>
      <c r="M21" s="447"/>
      <c r="N21" s="447"/>
      <c r="P21" s="399"/>
      <c r="S21" s="448"/>
      <c r="T21" s="407">
        <f ca="1">SUM(T15:T20)</f>
        <v>1509703206.3126712</v>
      </c>
    </row>
    <row r="22" spans="1:20" ht="19.149999999999999" customHeight="1" thickBot="1">
      <c r="A22" s="391"/>
      <c r="B22" s="449">
        <f ca="1">+H22/$H$42</f>
        <v>0.65522130037035753</v>
      </c>
      <c r="H22" s="450">
        <f>SUM(H19:H21)</f>
        <v>202104444.44444445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'!I11</f>
        <v>2366179.0661397087</v>
      </c>
      <c r="I23" s="452">
        <f t="shared" ref="I23:I31" ca="1" si="1">+H23/$H$22</f>
        <v>1.1707704264713173E-2</v>
      </c>
      <c r="J23" s="447">
        <f t="shared" ref="J23:J31" ca="1" si="2">+H23/$H$42</f>
        <v>7.6711372126769461E-3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'!I5</f>
        <v>3059523.0054918895</v>
      </c>
      <c r="I24" s="452">
        <f t="shared" ca="1" si="1"/>
        <v>1.5138326195161471E-2</v>
      </c>
      <c r="J24" s="447">
        <f t="shared" ca="1" si="2"/>
        <v>9.9189537750243462E-3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'!I12</f>
        <v>7160081.1660400964</v>
      </c>
      <c r="I25" s="452">
        <f t="shared" ca="1" si="1"/>
        <v>3.5427628450834477E-2</v>
      </c>
      <c r="J25" s="447">
        <f t="shared" ca="1" si="2"/>
        <v>2.3212936782593643E-2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'!I6*D4</f>
        <v>2498728.9976651827</v>
      </c>
      <c r="G26" s="444"/>
      <c r="H26" s="445">
        <f ca="1">F26/D4</f>
        <v>416454.83294419711</v>
      </c>
      <c r="I26" s="452">
        <f t="shared" ca="1" si="1"/>
        <v>2.0605921561446632E-3</v>
      </c>
      <c r="J26" s="447">
        <f t="shared" ca="1" si="2"/>
        <v>1.3501438720820652E-3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'!J14*100</f>
        <v>17.861845987887236</v>
      </c>
      <c r="G27" s="444"/>
      <c r="H27" s="445">
        <f ca="1">+F27%*H22</f>
        <v>36099584.601341791</v>
      </c>
      <c r="I27" s="452">
        <f t="shared" ca="1" si="1"/>
        <v>0.17861845987887237</v>
      </c>
      <c r="J27" s="447">
        <f t="shared" ca="1" si="2"/>
        <v>0.1170346195519853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'!I7</f>
        <v>694091.38824032852</v>
      </c>
      <c r="I28" s="452">
        <f t="shared" ca="1" si="1"/>
        <v>3.4343202602411054E-3</v>
      </c>
      <c r="J28" s="447">
        <f t="shared" ca="1" si="2"/>
        <v>2.2502397868034421E-3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'!I15</f>
        <v>23731474.683336079</v>
      </c>
      <c r="I29" s="452">
        <f t="shared" ca="1" si="1"/>
        <v>0.11742183477741142</v>
      </c>
      <c r="J29" s="447">
        <f t="shared" ca="1" si="2"/>
        <v>7.6937287274728774E-2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-1041863.2530523462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6169043.7820079066</v>
      </c>
      <c r="I30" s="452">
        <f t="shared" ca="1" si="1"/>
        <v>3.0524038197010984E-2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30285.946947653778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'!I8</f>
        <v>2776365.5529613141</v>
      </c>
      <c r="I31" s="452">
        <f t="shared" ca="1" si="1"/>
        <v>1.3737281040964422E-2</v>
      </c>
      <c r="J31" s="447">
        <f t="shared" ca="1" si="2"/>
        <v>9.0009591472137683E-3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1102435.146947654</v>
      </c>
    </row>
    <row r="32" spans="1:20" ht="19.149999999999999" customHeight="1" thickBot="1">
      <c r="A32" s="391"/>
      <c r="B32" s="465">
        <f ca="1">+H32/$H$42</f>
        <v>0.26737627740310826</v>
      </c>
      <c r="D32" s="436"/>
      <c r="E32" s="436"/>
      <c r="F32" s="394"/>
      <c r="G32" s="394"/>
      <c r="H32" s="450">
        <f ca="1">SUM(H23:H31)</f>
        <v>82472798.078503311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2174584.3469476537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7.4863168309360323E-2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'!J31*100</f>
        <v>0.65195637570275677</v>
      </c>
      <c r="G34" s="444"/>
      <c r="H34" s="445">
        <f ca="1">(F34%*T4)/D4</f>
        <v>2010973.7128347512</v>
      </c>
      <c r="I34" s="452">
        <f ca="1">+H34/$H$22</f>
        <v>9.9501706573678957E-3</v>
      </c>
      <c r="J34" s="447">
        <f ca="1">+H34/$H$42</f>
        <v>6.5195637570275682E-3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'!J28*100</f>
        <v>0.50328647412476868</v>
      </c>
      <c r="G35" s="444"/>
      <c r="H35" s="445">
        <f ca="1">(F35%*T4)/D4</f>
        <v>1552398.1468840437</v>
      </c>
      <c r="I35" s="452">
        <f ca="1">+H35/$H$22</f>
        <v>7.6811677801117096E-3</v>
      </c>
      <c r="J35" s="447">
        <f ca="1">+H35/$H$42</f>
        <v>5.0328647412476871E-3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'!I29*D4</f>
        <v>3188326.0297984211</v>
      </c>
      <c r="G36" s="444"/>
      <c r="H36" s="445">
        <f ca="1">+F36/D4</f>
        <v>531387.67163307022</v>
      </c>
      <c r="I36" s="452">
        <f ca="1">+H36/$H$22</f>
        <v>2.6292725679228739E-3</v>
      </c>
      <c r="J36" s="447">
        <f ca="1">+H36/$H$42</f>
        <v>1.7227553909825346E-3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18996948.616661668</v>
      </c>
      <c r="I37" s="452">
        <f ca="1">+H37/$H$22</f>
        <v>9.3995699445806352E-2</v>
      </c>
      <c r="J37" s="447">
        <f ca="1">+H37/$H$42</f>
        <v>6.1587984420102534E-2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7.4863168309360323E-2</v>
      </c>
      <c r="F38" s="439"/>
      <c r="G38" s="439"/>
      <c r="H38" s="450">
        <f ca="1">SUM(H34:H37)</f>
        <v>23091708.148013532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307668950.67096126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2.8529543024691478E-3</v>
      </c>
      <c r="G41" s="474"/>
      <c r="H41" s="417">
        <v>880000</v>
      </c>
      <c r="I41" s="474" t="s">
        <v>395</v>
      </c>
      <c r="N41" s="479"/>
      <c r="O41" s="479">
        <f ca="1">+S41*H4</f>
        <v>1809093.4299452519</v>
      </c>
      <c r="R41" s="480">
        <f>H5/1000/30</f>
        <v>1.6333333333333332E-5</v>
      </c>
      <c r="S41" s="481">
        <f ca="1">+R41*H40</f>
        <v>5025.2595276256998</v>
      </c>
    </row>
    <row r="42" spans="1:25" ht="32.65" customHeight="1" thickBot="1">
      <c r="B42" s="449">
        <f ca="1">+H41/H42</f>
        <v>2.8529543024691478E-3</v>
      </c>
      <c r="F42" s="471" t="s">
        <v>396</v>
      </c>
      <c r="G42" s="482"/>
      <c r="H42" s="483">
        <f ca="1">+T4/D4</f>
        <v>308452189.10039532</v>
      </c>
      <c r="I42" s="482" t="s">
        <v>397</v>
      </c>
      <c r="N42" s="479"/>
      <c r="O42" s="429">
        <f ca="1">+S42*H4</f>
        <v>8122460297713377</v>
      </c>
      <c r="R42" s="470">
        <f>+H41/12</f>
        <v>73333.333333333328</v>
      </c>
      <c r="S42" s="481">
        <f ca="1">+R42*H40</f>
        <v>22562389715870.492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308452189.10039532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1949627.6550676476</v>
      </c>
      <c r="D48" s="494">
        <f t="shared" ref="D48:D111" ca="1" si="4">+F47*(($H$6/100)/$H$9)</f>
        <v>1670782.6909604748</v>
      </c>
      <c r="E48" s="494">
        <f t="shared" ref="E48:E111" ca="1" si="5">+C48-D48</f>
        <v>278844.9641071728</v>
      </c>
      <c r="F48" s="494">
        <f t="shared" ref="F48:F111" ca="1" si="6">IF(F47&lt;1,0,+F47-E48)</f>
        <v>308173344.13628817</v>
      </c>
      <c r="G48" s="495">
        <f>+S40+30</f>
        <v>45116</v>
      </c>
      <c r="H48" s="494">
        <f t="shared" ref="H48:H111" ca="1" si="7">+D48*$H$7/100</f>
        <v>8353.913454802374</v>
      </c>
      <c r="I48" s="496">
        <f t="shared" ref="I48:I111" ca="1" si="8">+F47*$R$41*O48</f>
        <v>151141.57265919371</v>
      </c>
      <c r="J48" s="497">
        <f ca="1">D48+E48+H48+I48</f>
        <v>2109123.1411816436</v>
      </c>
      <c r="O48" s="400">
        <f>G48-S40</f>
        <v>30</v>
      </c>
      <c r="S48" s="390" t="s">
        <v>363</v>
      </c>
      <c r="T48" s="498">
        <f>+H22</f>
        <v>202104444.44444445</v>
      </c>
      <c r="U48" s="499"/>
      <c r="V48" s="500">
        <f ca="1">-SUM(T48:T54)*D4</f>
        <v>-1509703206.3126712</v>
      </c>
      <c r="W48" s="500">
        <f ca="1">+V48</f>
        <v>-1509703206.3126712</v>
      </c>
      <c r="X48" s="500">
        <f ca="1">+W48+W55</f>
        <v>-1851293704.0257676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1949627.6550676476</v>
      </c>
      <c r="D49" s="494">
        <f t="shared" ca="1" si="4"/>
        <v>1669272.2807382275</v>
      </c>
      <c r="E49" s="494">
        <f t="shared" ca="1" si="5"/>
        <v>280355.37432942004</v>
      </c>
      <c r="F49" s="494">
        <f t="shared" ca="1" si="6"/>
        <v>307892988.76195872</v>
      </c>
      <c r="G49" s="495">
        <v>45147</v>
      </c>
      <c r="H49" s="494">
        <f t="shared" ca="1" si="7"/>
        <v>8346.3614036911385</v>
      </c>
      <c r="I49" s="496">
        <f t="shared" ca="1" si="8"/>
        <v>156038.43658100723</v>
      </c>
      <c r="J49" s="497">
        <f t="shared" ref="J49:J112" ca="1" si="10">+C49+H49+I49</f>
        <v>2114012.4530523461</v>
      </c>
      <c r="O49" s="400">
        <f t="shared" ref="O49:O112" si="11">+G49-G48</f>
        <v>31</v>
      </c>
      <c r="S49" s="390" t="s">
        <v>415</v>
      </c>
      <c r="T49" s="498">
        <f ca="1">+H23</f>
        <v>2366179.0661397087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1949627.6550676476</v>
      </c>
      <c r="D50" s="494">
        <f t="shared" ca="1" si="4"/>
        <v>1667753.6891272764</v>
      </c>
      <c r="E50" s="494">
        <f t="shared" ca="1" si="5"/>
        <v>281873.96594037116</v>
      </c>
      <c r="F50" s="494">
        <f t="shared" ca="1" si="6"/>
        <v>307611114.79601836</v>
      </c>
      <c r="G50" s="495">
        <v>45178</v>
      </c>
      <c r="H50" s="494">
        <f t="shared" ca="1" si="7"/>
        <v>8338.7684456363822</v>
      </c>
      <c r="I50" s="496">
        <f t="shared" ca="1" si="8"/>
        <v>155896.48330980507</v>
      </c>
      <c r="J50" s="497">
        <f t="shared" ca="1" si="10"/>
        <v>2113862.9068230889</v>
      </c>
      <c r="O50" s="400">
        <f t="shared" si="11"/>
        <v>31</v>
      </c>
      <c r="S50" s="390" t="s">
        <v>416</v>
      </c>
      <c r="T50" s="498">
        <f ca="1">+H25</f>
        <v>7160081.1660400964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1949627.6550676476</v>
      </c>
      <c r="D51" s="494">
        <f t="shared" ca="1" si="4"/>
        <v>1666226.8718117662</v>
      </c>
      <c r="E51" s="494">
        <f t="shared" ca="1" si="5"/>
        <v>283400.7832558814</v>
      </c>
      <c r="F51" s="494">
        <f t="shared" ca="1" si="6"/>
        <v>307327714.01276249</v>
      </c>
      <c r="G51" s="495">
        <v>45208</v>
      </c>
      <c r="H51" s="494">
        <f t="shared" ca="1" si="7"/>
        <v>8331.1343590588313</v>
      </c>
      <c r="I51" s="496">
        <f t="shared" ca="1" si="8"/>
        <v>150729.44625004899</v>
      </c>
      <c r="J51" s="497">
        <f t="shared" ca="1" si="10"/>
        <v>2108688.2356767557</v>
      </c>
      <c r="O51" s="400">
        <f t="shared" si="11"/>
        <v>30</v>
      </c>
      <c r="S51" s="390" t="s">
        <v>417</v>
      </c>
      <c r="T51" s="498">
        <f ca="1">+H26</f>
        <v>416454.83294419711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1949627.6550676476</v>
      </c>
      <c r="D52" s="494">
        <f t="shared" ca="1" si="4"/>
        <v>1664691.7842357969</v>
      </c>
      <c r="E52" s="494">
        <f t="shared" ca="1" si="5"/>
        <v>284935.87083185068</v>
      </c>
      <c r="F52" s="494">
        <f t="shared" ca="1" si="6"/>
        <v>307042778.14193064</v>
      </c>
      <c r="G52" s="495">
        <v>45239</v>
      </c>
      <c r="H52" s="494">
        <f t="shared" ca="1" si="7"/>
        <v>8323.4589211789844</v>
      </c>
      <c r="I52" s="496">
        <f t="shared" ca="1" si="8"/>
        <v>155610.2658617954</v>
      </c>
      <c r="J52" s="497">
        <f t="shared" ca="1" si="10"/>
        <v>2113561.3798506218</v>
      </c>
      <c r="O52" s="400">
        <f t="shared" si="11"/>
        <v>31</v>
      </c>
      <c r="S52" s="390" t="s">
        <v>418</v>
      </c>
      <c r="T52" s="498">
        <f ca="1">+H27</f>
        <v>36099584.601341791</v>
      </c>
      <c r="U52" s="499"/>
      <c r="V52" s="501"/>
      <c r="W52" s="501"/>
      <c r="X52" s="503">
        <f ca="1">+W48+W55+T4</f>
        <v>-580569.4233956337</v>
      </c>
      <c r="Y52" s="492"/>
    </row>
    <row r="53" spans="2:25" ht="17.649999999999999" customHeight="1">
      <c r="B53" s="488">
        <v>6</v>
      </c>
      <c r="C53" s="493">
        <f t="shared" ca="1" si="9"/>
        <v>1949627.6550676476</v>
      </c>
      <c r="D53" s="494">
        <f t="shared" ca="1" si="4"/>
        <v>1663148.3816021243</v>
      </c>
      <c r="E53" s="494">
        <f t="shared" ca="1" si="5"/>
        <v>286479.27346552326</v>
      </c>
      <c r="F53" s="494">
        <f t="shared" ca="1" si="6"/>
        <v>306756298.86846513</v>
      </c>
      <c r="G53" s="495">
        <v>45269</v>
      </c>
      <c r="H53" s="494">
        <f t="shared" ca="1" si="7"/>
        <v>8315.741908010621</v>
      </c>
      <c r="I53" s="496">
        <f t="shared" ca="1" si="8"/>
        <v>150450.96128954599</v>
      </c>
      <c r="J53" s="497">
        <f t="shared" ca="1" si="10"/>
        <v>2108394.3582652044</v>
      </c>
      <c r="O53" s="400">
        <f t="shared" si="11"/>
        <v>30</v>
      </c>
      <c r="Q53" s="491"/>
      <c r="S53" s="390" t="s">
        <v>378</v>
      </c>
      <c r="T53" s="504">
        <f ca="1">+H28</f>
        <v>694091.38824032852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1949627.6550676476</v>
      </c>
      <c r="D54" s="494">
        <f t="shared" ca="1" si="4"/>
        <v>1661596.6188708527</v>
      </c>
      <c r="E54" s="494">
        <f t="shared" ca="1" si="5"/>
        <v>288031.03619679483</v>
      </c>
      <c r="F54" s="494">
        <f t="shared" ca="1" si="6"/>
        <v>306468267.83226836</v>
      </c>
      <c r="G54" s="495">
        <v>45300</v>
      </c>
      <c r="H54" s="494">
        <f t="shared" ca="1" si="7"/>
        <v>8307.9830943542638</v>
      </c>
      <c r="I54" s="496">
        <f t="shared" ca="1" si="8"/>
        <v>155320.93932706618</v>
      </c>
      <c r="J54" s="497">
        <f t="shared" ca="1" si="10"/>
        <v>2113256.5774890678</v>
      </c>
      <c r="O54" s="400">
        <f t="shared" si="11"/>
        <v>31</v>
      </c>
      <c r="S54" s="390" t="s">
        <v>419</v>
      </c>
      <c r="T54" s="504">
        <f ca="1">+H31</f>
        <v>2776365.5529613141</v>
      </c>
      <c r="Y54" s="492"/>
    </row>
    <row r="55" spans="2:25" ht="17.649999999999999" customHeight="1">
      <c r="B55" s="488">
        <v>8</v>
      </c>
      <c r="C55" s="493">
        <f t="shared" ca="1" si="9"/>
        <v>1949627.6550676476</v>
      </c>
      <c r="D55" s="494">
        <f t="shared" ca="1" si="4"/>
        <v>1660036.4507581203</v>
      </c>
      <c r="E55" s="494">
        <f t="shared" ca="1" si="5"/>
        <v>289591.2043095273</v>
      </c>
      <c r="F55" s="494">
        <f t="shared" ca="1" si="6"/>
        <v>306178676.62795883</v>
      </c>
      <c r="G55" s="495">
        <v>45331</v>
      </c>
      <c r="H55" s="494">
        <f t="shared" ca="1" si="7"/>
        <v>8300.182253790601</v>
      </c>
      <c r="I55" s="496">
        <f t="shared" ca="1" si="8"/>
        <v>155175.09961240517</v>
      </c>
      <c r="J55" s="497">
        <f t="shared" ca="1" si="10"/>
        <v>2113102.9369338434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-18357138.032951336</v>
      </c>
      <c r="W55" s="500">
        <f ca="1">+SUM(U55:V67)</f>
        <v>-341590497.71309644</v>
      </c>
      <c r="Y55" s="492"/>
    </row>
    <row r="56" spans="2:25" ht="17.649999999999999" customHeight="1">
      <c r="B56" s="488">
        <v>9</v>
      </c>
      <c r="C56" s="493">
        <f t="shared" ca="1" si="9"/>
        <v>1949627.6550676476</v>
      </c>
      <c r="D56" s="494">
        <f t="shared" ca="1" si="4"/>
        <v>1658467.831734777</v>
      </c>
      <c r="E56" s="494">
        <f t="shared" ca="1" si="5"/>
        <v>291159.82333287061</v>
      </c>
      <c r="F56" s="494">
        <f t="shared" ca="1" si="6"/>
        <v>305887516.80462599</v>
      </c>
      <c r="G56" s="495">
        <v>45360</v>
      </c>
      <c r="H56" s="494">
        <f t="shared" ca="1" si="7"/>
        <v>8292.3391586738853</v>
      </c>
      <c r="I56" s="496">
        <f t="shared" ca="1" si="8"/>
        <v>145026.63316277647</v>
      </c>
      <c r="J56" s="497">
        <f t="shared" ca="1" si="10"/>
        <v>2102946.6273890976</v>
      </c>
      <c r="O56" s="400">
        <f t="shared" si="11"/>
        <v>29</v>
      </c>
      <c r="Q56" s="491"/>
      <c r="S56" s="390" t="s">
        <v>372</v>
      </c>
      <c r="T56" s="506">
        <f ca="1">+H24</f>
        <v>3059523.0054918895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1949627.6550676476</v>
      </c>
      <c r="D57" s="494">
        <f t="shared" ca="1" si="4"/>
        <v>1656890.7160250575</v>
      </c>
      <c r="E57" s="494">
        <f t="shared" ca="1" si="5"/>
        <v>292736.93904259009</v>
      </c>
      <c r="F57" s="494">
        <f t="shared" ca="1" si="6"/>
        <v>305594779.86558342</v>
      </c>
      <c r="G57" s="495">
        <v>45391</v>
      </c>
      <c r="H57" s="494">
        <f t="shared" ca="1" si="7"/>
        <v>8284.4535801252878</v>
      </c>
      <c r="I57" s="496">
        <f t="shared" ca="1" si="8"/>
        <v>154881.04600874227</v>
      </c>
      <c r="J57" s="497">
        <f t="shared" ca="1" si="10"/>
        <v>2112793.154656515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-60143865.269805014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1949627.6550676476</v>
      </c>
      <c r="D58" s="494">
        <f t="shared" ca="1" si="4"/>
        <v>1655305.0576052435</v>
      </c>
      <c r="E58" s="494">
        <f t="shared" ca="1" si="5"/>
        <v>294322.59746240405</v>
      </c>
      <c r="F58" s="494">
        <f t="shared" ca="1" si="6"/>
        <v>305300457.268121</v>
      </c>
      <c r="G58" s="495">
        <v>45421</v>
      </c>
      <c r="H58" s="494">
        <f t="shared" ca="1" si="7"/>
        <v>8276.5252880262178</v>
      </c>
      <c r="I58" s="496">
        <f t="shared" ca="1" si="8"/>
        <v>149741.44213413587</v>
      </c>
      <c r="J58" s="497">
        <f t="shared" ca="1" si="10"/>
        <v>2107645.62248981</v>
      </c>
      <c r="O58" s="400">
        <f t="shared" si="11"/>
        <v>30</v>
      </c>
      <c r="Q58" s="491"/>
      <c r="S58" s="390" t="s">
        <v>422</v>
      </c>
      <c r="T58" s="507">
        <f ca="1">+H36</f>
        <v>531387.67163307022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1949627.6550676476</v>
      </c>
      <c r="D59" s="494">
        <f t="shared" ca="1" si="4"/>
        <v>1653710.8102023222</v>
      </c>
      <c r="E59" s="494">
        <f t="shared" ca="1" si="5"/>
        <v>295916.84486532537</v>
      </c>
      <c r="F59" s="494">
        <f t="shared" ca="1" si="6"/>
        <v>305004540.42325568</v>
      </c>
      <c r="G59" s="495">
        <v>45452</v>
      </c>
      <c r="H59" s="494">
        <f t="shared" ca="1" si="7"/>
        <v>8268.5540510116116</v>
      </c>
      <c r="I59" s="496">
        <f t="shared" ca="1" si="8"/>
        <v>154583.79819675858</v>
      </c>
      <c r="J59" s="497">
        <f t="shared" ca="1" si="10"/>
        <v>2112480.0073154178</v>
      </c>
      <c r="O59" s="400">
        <f t="shared" si="11"/>
        <v>31</v>
      </c>
      <c r="Q59" s="491"/>
      <c r="S59" s="390" t="s">
        <v>423</v>
      </c>
      <c r="T59" s="504">
        <f ca="1">+H29*0.4</f>
        <v>9492589.873334432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1949627.6550676476</v>
      </c>
      <c r="D60" s="494">
        <f t="shared" ca="1" si="4"/>
        <v>1652107.927292635</v>
      </c>
      <c r="E60" s="494">
        <f t="shared" ca="1" si="5"/>
        <v>297519.72777501261</v>
      </c>
      <c r="F60" s="494">
        <f t="shared" ca="1" si="6"/>
        <v>304707020.69548064</v>
      </c>
      <c r="G60" s="495">
        <v>45482</v>
      </c>
      <c r="H60" s="494">
        <f t="shared" ca="1" si="7"/>
        <v>8260.5396364631742</v>
      </c>
      <c r="I60" s="496">
        <f t="shared" ca="1" si="8"/>
        <v>149452.22480739528</v>
      </c>
      <c r="J60" s="497">
        <f t="shared" ca="1" si="10"/>
        <v>2107340.4195115059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1949627.6550676476</v>
      </c>
      <c r="D61" s="494">
        <f t="shared" ca="1" si="4"/>
        <v>1650496.3621005202</v>
      </c>
      <c r="E61" s="494">
        <f t="shared" ca="1" si="5"/>
        <v>299131.2929671274</v>
      </c>
      <c r="F61" s="494">
        <f t="shared" ca="1" si="6"/>
        <v>304407889.4025135</v>
      </c>
      <c r="G61" s="495">
        <v>45513</v>
      </c>
      <c r="H61" s="494">
        <f t="shared" ca="1" si="7"/>
        <v>8252.4818105026006</v>
      </c>
      <c r="I61" s="496">
        <f t="shared" ca="1" si="8"/>
        <v>154283.3214788117</v>
      </c>
      <c r="J61" s="497">
        <f t="shared" ca="1" si="10"/>
        <v>2112163.4583569621</v>
      </c>
      <c r="O61" s="400">
        <f t="shared" si="11"/>
        <v>31</v>
      </c>
      <c r="Q61" s="491"/>
      <c r="S61" s="390" t="s">
        <v>425</v>
      </c>
      <c r="T61" s="504">
        <f ca="1">+H30</f>
        <v>6169043.7820079066</v>
      </c>
      <c r="U61" s="492"/>
      <c r="V61" s="500">
        <f ca="1">-SUM(T61:T63)*D4</f>
        <v>-156275954.39201745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1949627.6550676476</v>
      </c>
      <c r="D62" s="494">
        <f t="shared" ca="1" si="4"/>
        <v>1648876.0675969482</v>
      </c>
      <c r="E62" s="494">
        <f t="shared" ca="1" si="5"/>
        <v>300751.58747069933</v>
      </c>
      <c r="F62" s="494">
        <f t="shared" ca="1" si="6"/>
        <v>304107137.81504279</v>
      </c>
      <c r="G62" s="495">
        <v>45544</v>
      </c>
      <c r="H62" s="494">
        <f t="shared" ca="1" si="7"/>
        <v>8244.3803379847413</v>
      </c>
      <c r="I62" s="496">
        <f t="shared" ca="1" si="8"/>
        <v>154131.86133413931</v>
      </c>
      <c r="J62" s="497">
        <f t="shared" ca="1" si="10"/>
        <v>2112003.8967397716</v>
      </c>
      <c r="O62" s="400">
        <f t="shared" si="11"/>
        <v>31</v>
      </c>
      <c r="Q62" s="491"/>
      <c r="S62" s="390" t="s">
        <v>426</v>
      </c>
      <c r="T62" s="504">
        <f ca="1">+H37</f>
        <v>18996948.616661668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1949627.6550676476</v>
      </c>
      <c r="D63" s="494">
        <f t="shared" ca="1" si="4"/>
        <v>1647246.9964981484</v>
      </c>
      <c r="E63" s="494">
        <f t="shared" ca="1" si="5"/>
        <v>302380.65856949915</v>
      </c>
      <c r="F63" s="494">
        <f t="shared" ca="1" si="6"/>
        <v>303804757.15647328</v>
      </c>
      <c r="G63" s="495">
        <v>45574</v>
      </c>
      <c r="H63" s="494">
        <f t="shared" ca="1" si="7"/>
        <v>8236.2349824907415</v>
      </c>
      <c r="I63" s="496">
        <f t="shared" ca="1" si="8"/>
        <v>149012.49752937094</v>
      </c>
      <c r="J63" s="497">
        <f t="shared" ca="1" si="10"/>
        <v>2106876.3875795091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1949627.6550676476</v>
      </c>
      <c r="D64" s="494">
        <f t="shared" ca="1" si="4"/>
        <v>1645609.1012642302</v>
      </c>
      <c r="E64" s="494">
        <f t="shared" ca="1" si="5"/>
        <v>304018.55380341737</v>
      </c>
      <c r="F64" s="494">
        <f t="shared" ca="1" si="6"/>
        <v>303500738.60266984</v>
      </c>
      <c r="G64" s="495">
        <v>45605</v>
      </c>
      <c r="H64" s="494">
        <f t="shared" ca="1" si="7"/>
        <v>8228.0455063211502</v>
      </c>
      <c r="I64" s="496">
        <f t="shared" ca="1" si="8"/>
        <v>153826.47537356097</v>
      </c>
      <c r="J64" s="497">
        <f t="shared" ca="1" si="10"/>
        <v>2111682.1759475297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-9314388.8813042622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1949627.6550676476</v>
      </c>
      <c r="D65" s="494">
        <f t="shared" ca="1" si="4"/>
        <v>1643962.334097795</v>
      </c>
      <c r="E65" s="494">
        <f t="shared" ca="1" si="5"/>
        <v>305665.32096985262</v>
      </c>
      <c r="F65" s="494">
        <f t="shared" ca="1" si="6"/>
        <v>303195073.28169996</v>
      </c>
      <c r="G65" s="495">
        <v>45635</v>
      </c>
      <c r="H65" s="494">
        <f t="shared" ca="1" si="7"/>
        <v>8219.8116704889744</v>
      </c>
      <c r="I65" s="496">
        <f t="shared" ca="1" si="8"/>
        <v>148715.3619153082</v>
      </c>
      <c r="J65" s="497">
        <f t="shared" ca="1" si="10"/>
        <v>2106562.8286534445</v>
      </c>
      <c r="O65" s="400">
        <f t="shared" si="11"/>
        <v>30</v>
      </c>
      <c r="Q65" s="491"/>
      <c r="S65" s="390" t="s">
        <v>429</v>
      </c>
      <c r="T65" s="504">
        <f ca="1">+H35</f>
        <v>1552398.1468840437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1949627.6550676476</v>
      </c>
      <c r="D66" s="494">
        <f t="shared" ca="1" si="4"/>
        <v>1642306.6469425415</v>
      </c>
      <c r="E66" s="494">
        <f t="shared" ca="1" si="5"/>
        <v>307321.00812510611</v>
      </c>
      <c r="F66" s="494">
        <f t="shared" ca="1" si="6"/>
        <v>302887752.27357483</v>
      </c>
      <c r="G66" s="495">
        <v>45666</v>
      </c>
      <c r="H66" s="494">
        <f t="shared" ca="1" si="7"/>
        <v>8211.5332347127078</v>
      </c>
      <c r="I66" s="496">
        <f t="shared" ca="1" si="8"/>
        <v>153517.77210496739</v>
      </c>
      <c r="J66" s="508">
        <f t="shared" ca="1" si="10"/>
        <v>2111356.9604073279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1949627.6550676476</v>
      </c>
      <c r="D67" s="494">
        <f t="shared" ca="1" si="4"/>
        <v>1640641.9914818637</v>
      </c>
      <c r="E67" s="494">
        <f t="shared" ca="1" si="5"/>
        <v>308985.66358578391</v>
      </c>
      <c r="F67" s="494">
        <f t="shared" ca="1" si="6"/>
        <v>302578766.60998905</v>
      </c>
      <c r="G67" s="495">
        <v>45697</v>
      </c>
      <c r="H67" s="494">
        <f t="shared" ca="1" si="7"/>
        <v>8203.209957409319</v>
      </c>
      <c r="I67" s="496">
        <f t="shared" ca="1" si="8"/>
        <v>153362.16523452001</v>
      </c>
      <c r="J67" s="508">
        <f t="shared" ca="1" si="10"/>
        <v>2111193.0302595771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2010973.7128347512</v>
      </c>
      <c r="U67" s="492"/>
      <c r="V67" s="500">
        <f ca="1">-SUM(T67:T68)*D4</f>
        <v>-97499151.137018383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1949627.6550676476</v>
      </c>
      <c r="D68" s="494">
        <f t="shared" ca="1" si="4"/>
        <v>1638968.3191374408</v>
      </c>
      <c r="E68" s="494">
        <f t="shared" ca="1" si="5"/>
        <v>310659.33593020681</v>
      </c>
      <c r="F68" s="494">
        <f t="shared" ca="1" si="6"/>
        <v>302268107.27405882</v>
      </c>
      <c r="G68" s="495">
        <v>45725</v>
      </c>
      <c r="H68" s="494">
        <f t="shared" ca="1" si="7"/>
        <v>8194.8415956872032</v>
      </c>
      <c r="I68" s="496">
        <f t="shared" ca="1" si="8"/>
        <v>138379.355929635</v>
      </c>
      <c r="J68" s="508">
        <f t="shared" ca="1" si="10"/>
        <v>2096201.8525929698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14238884.810001647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1949627.6550676476</v>
      </c>
      <c r="D69" s="494">
        <f t="shared" ca="1" si="4"/>
        <v>1637285.5810678187</v>
      </c>
      <c r="E69" s="494">
        <f t="shared" ca="1" si="5"/>
        <v>312342.07399982889</v>
      </c>
      <c r="F69" s="494">
        <f t="shared" ca="1" si="6"/>
        <v>301955765.200059</v>
      </c>
      <c r="G69" s="495">
        <v>45756</v>
      </c>
      <c r="H69" s="494">
        <f t="shared" ca="1" si="7"/>
        <v>8186.4279053390937</v>
      </c>
      <c r="I69" s="496">
        <f t="shared" ca="1" si="8"/>
        <v>153048.41831643175</v>
      </c>
      <c r="J69" s="508">
        <f t="shared" ca="1" si="10"/>
        <v>2110862.5012894184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1949627.6550676476</v>
      </c>
      <c r="D70" s="494">
        <f t="shared" ca="1" si="4"/>
        <v>1635593.7281669863</v>
      </c>
      <c r="E70" s="494">
        <f t="shared" ca="1" si="5"/>
        <v>314033.92690066132</v>
      </c>
      <c r="F70" s="494">
        <f t="shared" ca="1" si="6"/>
        <v>301641731.27315831</v>
      </c>
      <c r="G70" s="495">
        <v>45786</v>
      </c>
      <c r="H70" s="494">
        <f t="shared" ca="1" si="7"/>
        <v>8177.9686408349316</v>
      </c>
      <c r="I70" s="496">
        <f t="shared" ca="1" si="8"/>
        <v>147958.32494802889</v>
      </c>
      <c r="J70" s="508">
        <f t="shared" ca="1" si="10"/>
        <v>2105763.9486565115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1949627.6550676476</v>
      </c>
      <c r="D71" s="494">
        <f t="shared" ca="1" si="4"/>
        <v>1633892.711062941</v>
      </c>
      <c r="E71" s="494">
        <f t="shared" ca="1" si="5"/>
        <v>315734.94400470657</v>
      </c>
      <c r="F71" s="494">
        <f t="shared" ca="1" si="6"/>
        <v>301325996.3291536</v>
      </c>
      <c r="G71" s="495">
        <v>45817</v>
      </c>
      <c r="H71" s="494">
        <f t="shared" ca="1" si="7"/>
        <v>8169.4635553147054</v>
      </c>
      <c r="I71" s="496">
        <f t="shared" ca="1" si="8"/>
        <v>152731.26326797582</v>
      </c>
      <c r="J71" s="508">
        <f t="shared" ca="1" si="10"/>
        <v>2110528.3818909382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1949627.6550676476</v>
      </c>
      <c r="D72" s="494">
        <f t="shared" ca="1" si="4"/>
        <v>1632182.4801162486</v>
      </c>
      <c r="E72" s="494">
        <f t="shared" ca="1" si="5"/>
        <v>317445.17495139898</v>
      </c>
      <c r="F72" s="494">
        <f t="shared" ca="1" si="6"/>
        <v>301008551.15420222</v>
      </c>
      <c r="G72" s="495">
        <v>45847</v>
      </c>
      <c r="H72" s="494">
        <f t="shared" ca="1" si="7"/>
        <v>8160.9124005812428</v>
      </c>
      <c r="I72" s="496">
        <f t="shared" ca="1" si="8"/>
        <v>147649.73820128525</v>
      </c>
      <c r="J72" s="508">
        <f t="shared" ca="1" si="10"/>
        <v>2105438.305669514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1949627.6550676476</v>
      </c>
      <c r="D73" s="494">
        <f t="shared" ca="1" si="4"/>
        <v>1630462.9854185954</v>
      </c>
      <c r="E73" s="494">
        <f t="shared" ca="1" si="5"/>
        <v>319164.6696490522</v>
      </c>
      <c r="F73" s="494">
        <f t="shared" ca="1" si="6"/>
        <v>300689386.48455316</v>
      </c>
      <c r="G73" s="495">
        <v>45878</v>
      </c>
      <c r="H73" s="494">
        <f t="shared" ca="1" si="7"/>
        <v>8152.3149270929771</v>
      </c>
      <c r="I73" s="496">
        <f t="shared" ca="1" si="8"/>
        <v>152410.6630677444</v>
      </c>
      <c r="J73" s="508">
        <f t="shared" ca="1" si="10"/>
        <v>2110190.6330624851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1949627.6550676476</v>
      </c>
      <c r="D74" s="494">
        <f t="shared" ca="1" si="4"/>
        <v>1628734.1767913296</v>
      </c>
      <c r="E74" s="494">
        <f t="shared" ca="1" si="5"/>
        <v>320893.47827631794</v>
      </c>
      <c r="F74" s="494">
        <f t="shared" ca="1" si="6"/>
        <v>300368493.00627685</v>
      </c>
      <c r="G74" s="495">
        <v>45909</v>
      </c>
      <c r="H74" s="494">
        <f t="shared" ca="1" si="7"/>
        <v>8143.6708839566481</v>
      </c>
      <c r="I74" s="496">
        <f t="shared" ca="1" si="8"/>
        <v>152249.05935667874</v>
      </c>
      <c r="J74" s="508">
        <f t="shared" ca="1" si="10"/>
        <v>2110020.3853082829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1949627.6550676476</v>
      </c>
      <c r="D75" s="494">
        <f t="shared" ca="1" si="4"/>
        <v>1626996.0037839997</v>
      </c>
      <c r="E75" s="494">
        <f t="shared" ca="1" si="5"/>
        <v>322631.65128364787</v>
      </c>
      <c r="F75" s="494">
        <f t="shared" ca="1" si="6"/>
        <v>300045861.35499322</v>
      </c>
      <c r="G75" s="495">
        <v>45939</v>
      </c>
      <c r="H75" s="494">
        <f t="shared" ca="1" si="7"/>
        <v>8134.9800189199987</v>
      </c>
      <c r="I75" s="496">
        <f t="shared" ca="1" si="8"/>
        <v>147180.56157307565</v>
      </c>
      <c r="J75" s="508">
        <f t="shared" ca="1" si="10"/>
        <v>2104943.1966596432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1949627.6550676476</v>
      </c>
      <c r="D76" s="494">
        <f t="shared" ca="1" si="4"/>
        <v>1625248.4156728801</v>
      </c>
      <c r="E76" s="494">
        <f t="shared" ca="1" si="5"/>
        <v>324379.23939476744</v>
      </c>
      <c r="F76" s="494">
        <f t="shared" ca="1" si="6"/>
        <v>299721482.11559844</v>
      </c>
      <c r="G76" s="495">
        <v>45970</v>
      </c>
      <c r="H76" s="494">
        <f t="shared" ca="1" si="7"/>
        <v>8126.2420783644011</v>
      </c>
      <c r="I76" s="496">
        <f t="shared" ca="1" si="8"/>
        <v>151923.22113274486</v>
      </c>
      <c r="J76" s="508">
        <f t="shared" ca="1" si="10"/>
        <v>2109677.1182787567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1949627.6550676476</v>
      </c>
      <c r="D77" s="494">
        <f t="shared" ca="1" si="4"/>
        <v>1623491.3614594915</v>
      </c>
      <c r="E77" s="494">
        <f t="shared" ca="1" si="5"/>
        <v>326136.29360815603</v>
      </c>
      <c r="F77" s="494">
        <f t="shared" ca="1" si="6"/>
        <v>299395345.82199031</v>
      </c>
      <c r="G77" s="495">
        <v>46000</v>
      </c>
      <c r="H77" s="494">
        <f t="shared" ca="1" si="7"/>
        <v>8117.456807297458</v>
      </c>
      <c r="I77" s="496">
        <f t="shared" ca="1" si="8"/>
        <v>146863.5262366432</v>
      </c>
      <c r="J77" s="508">
        <f t="shared" ca="1" si="10"/>
        <v>2104608.6381115881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1949627.6550676476</v>
      </c>
      <c r="D78" s="494">
        <f t="shared" ca="1" si="4"/>
        <v>1621724.7898691143</v>
      </c>
      <c r="E78" s="494">
        <f t="shared" ca="1" si="5"/>
        <v>327902.86519853328</v>
      </c>
      <c r="F78" s="494">
        <f t="shared" ca="1" si="6"/>
        <v>299067442.95679176</v>
      </c>
      <c r="G78" s="495">
        <v>46031</v>
      </c>
      <c r="H78" s="494">
        <f t="shared" ca="1" si="7"/>
        <v>8108.6239493455714</v>
      </c>
      <c r="I78" s="496">
        <f t="shared" ca="1" si="8"/>
        <v>151593.84343453441</v>
      </c>
      <c r="J78" s="508">
        <f t="shared" ca="1" si="10"/>
        <v>2109330.1224515275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1949627.6550676476</v>
      </c>
      <c r="D79" s="494">
        <f t="shared" ca="1" si="4"/>
        <v>1619948.6493492888</v>
      </c>
      <c r="E79" s="494">
        <f t="shared" ca="1" si="5"/>
        <v>329679.00571835879</v>
      </c>
      <c r="F79" s="494">
        <f t="shared" ca="1" si="6"/>
        <v>298737763.95107341</v>
      </c>
      <c r="G79" s="495">
        <v>46062</v>
      </c>
      <c r="H79" s="494">
        <f t="shared" ca="1" si="7"/>
        <v>8099.7432467464441</v>
      </c>
      <c r="I79" s="496">
        <f t="shared" ca="1" si="8"/>
        <v>151427.81528378886</v>
      </c>
      <c r="J79" s="508">
        <f t="shared" ca="1" si="10"/>
        <v>2109155.2135981829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1949627.6550676476</v>
      </c>
      <c r="D80" s="494">
        <f t="shared" ca="1" si="4"/>
        <v>1618162.8880683144</v>
      </c>
      <c r="E80" s="494">
        <f t="shared" ca="1" si="5"/>
        <v>331464.76699933317</v>
      </c>
      <c r="F80" s="494">
        <f t="shared" ca="1" si="6"/>
        <v>298406299.1840741</v>
      </c>
      <c r="G80" s="495">
        <v>46090</v>
      </c>
      <c r="H80" s="494">
        <f t="shared" ca="1" si="7"/>
        <v>8090.8144403415718</v>
      </c>
      <c r="I80" s="496">
        <f t="shared" ca="1" si="8"/>
        <v>136622.7373802909</v>
      </c>
      <c r="J80" s="508">
        <f t="shared" ca="1" si="10"/>
        <v>2094341.2068882801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1949627.6550676476</v>
      </c>
      <c r="D81" s="494">
        <f t="shared" ca="1" si="4"/>
        <v>1616367.4539137348</v>
      </c>
      <c r="E81" s="494">
        <f t="shared" ca="1" si="5"/>
        <v>333260.20115391281</v>
      </c>
      <c r="F81" s="494">
        <f t="shared" ca="1" si="6"/>
        <v>298073038.98292017</v>
      </c>
      <c r="G81" s="495">
        <v>46121</v>
      </c>
      <c r="H81" s="494">
        <f t="shared" ca="1" si="7"/>
        <v>8081.8372695686739</v>
      </c>
      <c r="I81" s="496">
        <f t="shared" ca="1" si="8"/>
        <v>151093.05615353616</v>
      </c>
      <c r="J81" s="508">
        <f t="shared" ca="1" si="10"/>
        <v>2108802.5484907525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1949627.6550676476</v>
      </c>
      <c r="D82" s="494">
        <f t="shared" ca="1" si="4"/>
        <v>1614562.2944908177</v>
      </c>
      <c r="E82" s="494">
        <f t="shared" ca="1" si="5"/>
        <v>335065.36057682987</v>
      </c>
      <c r="F82" s="494">
        <f t="shared" ca="1" si="6"/>
        <v>297737973.62234336</v>
      </c>
      <c r="G82" s="495">
        <v>46151</v>
      </c>
      <c r="H82" s="494">
        <f t="shared" ca="1" si="7"/>
        <v>8072.8114724540883</v>
      </c>
      <c r="I82" s="496">
        <f t="shared" ca="1" si="8"/>
        <v>146055.78910163086</v>
      </c>
      <c r="J82" s="508">
        <f t="shared" ca="1" si="10"/>
        <v>2103756.2556417324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1949627.6550676476</v>
      </c>
      <c r="D83" s="494">
        <f t="shared" ca="1" si="4"/>
        <v>1612747.3571210266</v>
      </c>
      <c r="E83" s="494">
        <f t="shared" ca="1" si="5"/>
        <v>336880.29794662097</v>
      </c>
      <c r="F83" s="494">
        <f t="shared" ca="1" si="6"/>
        <v>297401093.32439673</v>
      </c>
      <c r="G83" s="495">
        <v>46182</v>
      </c>
      <c r="H83" s="494">
        <f t="shared" ca="1" si="7"/>
        <v>8063.7367856051333</v>
      </c>
      <c r="I83" s="496">
        <f t="shared" ca="1" si="8"/>
        <v>150754.66064411317</v>
      </c>
      <c r="J83" s="508">
        <f t="shared" ca="1" si="10"/>
        <v>2108446.052497366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1949627.6550676476</v>
      </c>
      <c r="D84" s="494">
        <f t="shared" ca="1" si="4"/>
        <v>1610922.5888404823</v>
      </c>
      <c r="E84" s="494">
        <f t="shared" ca="1" si="5"/>
        <v>338705.06622716528</v>
      </c>
      <c r="F84" s="494">
        <f t="shared" ca="1" si="6"/>
        <v>297062388.25816959</v>
      </c>
      <c r="G84" s="495">
        <v>46212</v>
      </c>
      <c r="H84" s="494">
        <f t="shared" ca="1" si="7"/>
        <v>8054.6129442024112</v>
      </c>
      <c r="I84" s="496">
        <f t="shared" ca="1" si="8"/>
        <v>145726.53572895439</v>
      </c>
      <c r="J84" s="508">
        <f t="shared" ca="1" si="10"/>
        <v>2103408.8037408045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1949627.6550676476</v>
      </c>
      <c r="D85" s="494">
        <f t="shared" ca="1" si="4"/>
        <v>1609087.9363984186</v>
      </c>
      <c r="E85" s="494">
        <f t="shared" ca="1" si="5"/>
        <v>340539.71866922895</v>
      </c>
      <c r="F85" s="494">
        <f t="shared" ca="1" si="6"/>
        <v>296721848.53950036</v>
      </c>
      <c r="G85" s="495">
        <v>46243</v>
      </c>
      <c r="H85" s="494">
        <f t="shared" ca="1" si="7"/>
        <v>8045.439681992093</v>
      </c>
      <c r="I85" s="496">
        <f t="shared" ca="1" si="8"/>
        <v>150412.58925471985</v>
      </c>
      <c r="J85" s="508">
        <f t="shared" ca="1" si="10"/>
        <v>2108085.6840043594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1949627.6550676476</v>
      </c>
      <c r="D86" s="494">
        <f t="shared" ca="1" si="4"/>
        <v>1607243.346255627</v>
      </c>
      <c r="E86" s="494">
        <f t="shared" ca="1" si="5"/>
        <v>342384.30881202058</v>
      </c>
      <c r="F86" s="494">
        <f t="shared" ca="1" si="6"/>
        <v>296379464.23068833</v>
      </c>
      <c r="G86" s="495">
        <v>46274</v>
      </c>
      <c r="H86" s="494">
        <f t="shared" ca="1" si="7"/>
        <v>8036.2167312781348</v>
      </c>
      <c r="I86" s="496">
        <f t="shared" ca="1" si="8"/>
        <v>150240.16264383367</v>
      </c>
      <c r="J86" s="508">
        <f t="shared" ca="1" si="10"/>
        <v>2107904.0344427596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1949627.6550676476</v>
      </c>
      <c r="D87" s="494">
        <f t="shared" ca="1" si="4"/>
        <v>1605388.7645828952</v>
      </c>
      <c r="E87" s="494">
        <f t="shared" ca="1" si="5"/>
        <v>344238.89048475237</v>
      </c>
      <c r="F87" s="494">
        <f t="shared" ca="1" si="6"/>
        <v>296035225.34020358</v>
      </c>
      <c r="G87" s="495">
        <v>46304</v>
      </c>
      <c r="H87" s="494">
        <f t="shared" ca="1" si="7"/>
        <v>8026.9438229144762</v>
      </c>
      <c r="I87" s="496">
        <f t="shared" ca="1" si="8"/>
        <v>145225.93747303728</v>
      </c>
      <c r="J87" s="508">
        <f t="shared" ca="1" si="10"/>
        <v>2102880.5363635994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1949627.6550676476</v>
      </c>
      <c r="D88" s="494">
        <f t="shared" ca="1" si="4"/>
        <v>1603524.1372594361</v>
      </c>
      <c r="E88" s="494">
        <f t="shared" ca="1" si="5"/>
        <v>346103.5178082115</v>
      </c>
      <c r="F88" s="494">
        <f t="shared" ca="1" si="6"/>
        <v>295689121.82239538</v>
      </c>
      <c r="G88" s="495">
        <v>46335</v>
      </c>
      <c r="H88" s="494">
        <f t="shared" ca="1" si="7"/>
        <v>8017.6206862971803</v>
      </c>
      <c r="I88" s="496">
        <f t="shared" ca="1" si="8"/>
        <v>149892.50243058972</v>
      </c>
      <c r="J88" s="508">
        <f t="shared" ca="1" si="10"/>
        <v>2107537.7781845345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1949627.6550676476</v>
      </c>
      <c r="D89" s="494">
        <f t="shared" ca="1" si="4"/>
        <v>1601649.4098713084</v>
      </c>
      <c r="E89" s="494">
        <f t="shared" ca="1" si="5"/>
        <v>347978.24519633921</v>
      </c>
      <c r="F89" s="494">
        <f t="shared" ca="1" si="6"/>
        <v>295341143.57719904</v>
      </c>
      <c r="G89" s="495">
        <v>46365</v>
      </c>
      <c r="H89" s="494">
        <f t="shared" ca="1" si="7"/>
        <v>8008.2470493565415</v>
      </c>
      <c r="I89" s="496">
        <f t="shared" ca="1" si="8"/>
        <v>144887.66969297372</v>
      </c>
      <c r="J89" s="508">
        <f t="shared" ca="1" si="10"/>
        <v>2102523.5718099778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1949627.6550676476</v>
      </c>
      <c r="D90" s="494">
        <f t="shared" ca="1" si="4"/>
        <v>1599764.5277098282</v>
      </c>
      <c r="E90" s="494">
        <f t="shared" ca="1" si="5"/>
        <v>349863.12735781935</v>
      </c>
      <c r="F90" s="494">
        <f t="shared" ca="1" si="6"/>
        <v>294991280.4498412</v>
      </c>
      <c r="G90" s="495">
        <v>46396</v>
      </c>
      <c r="H90" s="494">
        <f t="shared" ca="1" si="7"/>
        <v>7998.8226385491407</v>
      </c>
      <c r="I90" s="496">
        <f t="shared" ca="1" si="8"/>
        <v>149541.06569792176</v>
      </c>
      <c r="J90" s="508">
        <f t="shared" ca="1" si="10"/>
        <v>2107167.5434041186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1949627.6550676476</v>
      </c>
      <c r="D91" s="494">
        <f t="shared" ca="1" si="4"/>
        <v>1597869.4357699733</v>
      </c>
      <c r="E91" s="494">
        <f t="shared" ca="1" si="5"/>
        <v>351758.21929767425</v>
      </c>
      <c r="F91" s="494">
        <f t="shared" ca="1" si="6"/>
        <v>294639522.23054355</v>
      </c>
      <c r="G91" s="495">
        <v>46427</v>
      </c>
      <c r="H91" s="494">
        <f t="shared" ca="1" si="7"/>
        <v>7989.3471788498664</v>
      </c>
      <c r="I91" s="496">
        <f t="shared" ca="1" si="8"/>
        <v>149363.91833443625</v>
      </c>
      <c r="J91" s="508">
        <f t="shared" ca="1" si="10"/>
        <v>2106980.9205809338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1949627.6550676476</v>
      </c>
      <c r="D92" s="494">
        <f t="shared" ca="1" si="4"/>
        <v>1595964.0787487777</v>
      </c>
      <c r="E92" s="494">
        <f t="shared" ca="1" si="5"/>
        <v>353663.57631886983</v>
      </c>
      <c r="F92" s="494">
        <f t="shared" ca="1" si="6"/>
        <v>294285858.65422469</v>
      </c>
      <c r="G92" s="495">
        <v>46455</v>
      </c>
      <c r="H92" s="494">
        <f t="shared" ca="1" si="7"/>
        <v>7979.8203937438884</v>
      </c>
      <c r="I92" s="496">
        <f t="shared" ca="1" si="8"/>
        <v>134748.47483343523</v>
      </c>
      <c r="J92" s="508">
        <f t="shared" ca="1" si="10"/>
        <v>2092355.9502948266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1949627.6550676476</v>
      </c>
      <c r="D93" s="494">
        <f t="shared" ca="1" si="4"/>
        <v>1594048.4010437171</v>
      </c>
      <c r="E93" s="494">
        <f t="shared" ca="1" si="5"/>
        <v>355579.25402393052</v>
      </c>
      <c r="F93" s="494">
        <f t="shared" ca="1" si="6"/>
        <v>293930279.40020078</v>
      </c>
      <c r="G93" s="495">
        <v>46486</v>
      </c>
      <c r="H93" s="494">
        <f t="shared" ca="1" si="7"/>
        <v>7970.2420052185853</v>
      </c>
      <c r="I93" s="496">
        <f t="shared" ca="1" si="8"/>
        <v>149006.73976525577</v>
      </c>
      <c r="J93" s="508">
        <f t="shared" ca="1" si="10"/>
        <v>2106604.6368381218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1949627.6550676476</v>
      </c>
      <c r="D94" s="494">
        <f t="shared" ca="1" si="4"/>
        <v>1592122.3467510876</v>
      </c>
      <c r="E94" s="494">
        <f t="shared" ca="1" si="5"/>
        <v>357505.30831656</v>
      </c>
      <c r="F94" s="494">
        <f t="shared" ca="1" si="6"/>
        <v>293572774.0918842</v>
      </c>
      <c r="G94" s="495">
        <v>46516</v>
      </c>
      <c r="H94" s="494">
        <f t="shared" ca="1" si="7"/>
        <v>7960.6117337554379</v>
      </c>
      <c r="I94" s="496">
        <f t="shared" ca="1" si="8"/>
        <v>144025.83690609835</v>
      </c>
      <c r="J94" s="508">
        <f t="shared" ca="1" si="10"/>
        <v>2101614.1037075012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1949627.6550676476</v>
      </c>
      <c r="D95" s="494">
        <f t="shared" ca="1" si="4"/>
        <v>1590185.8596643729</v>
      </c>
      <c r="E95" s="494">
        <f t="shared" ca="1" si="5"/>
        <v>359441.79540327471</v>
      </c>
      <c r="F95" s="494">
        <f t="shared" ca="1" si="6"/>
        <v>293213332.29648089</v>
      </c>
      <c r="G95" s="495">
        <v>46547</v>
      </c>
      <c r="H95" s="494">
        <f t="shared" ca="1" si="7"/>
        <v>7950.9292983218647</v>
      </c>
      <c r="I95" s="496">
        <f t="shared" ca="1" si="8"/>
        <v>148645.68128185737</v>
      </c>
      <c r="J95" s="508">
        <f t="shared" ca="1" si="10"/>
        <v>2106224.2656478267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1949627.6550676476</v>
      </c>
      <c r="D96" s="494">
        <f t="shared" ca="1" si="4"/>
        <v>1588238.8832726048</v>
      </c>
      <c r="E96" s="494">
        <f t="shared" ca="1" si="5"/>
        <v>361388.77179504279</v>
      </c>
      <c r="F96" s="494">
        <f t="shared" ca="1" si="6"/>
        <v>292851943.52468586</v>
      </c>
      <c r="G96" s="495">
        <v>46577</v>
      </c>
      <c r="H96" s="494">
        <f t="shared" ca="1" si="7"/>
        <v>7941.1944163630242</v>
      </c>
      <c r="I96" s="496">
        <f t="shared" ca="1" si="8"/>
        <v>143674.53282527562</v>
      </c>
      <c r="J96" s="508">
        <f t="shared" ca="1" si="10"/>
        <v>2101243.3823092864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1949627.6550676476</v>
      </c>
      <c r="D97" s="494">
        <f t="shared" ca="1" si="4"/>
        <v>1586281.3607587151</v>
      </c>
      <c r="E97" s="494">
        <f t="shared" ca="1" si="5"/>
        <v>363346.2943089325</v>
      </c>
      <c r="F97" s="494">
        <f t="shared" ca="1" si="6"/>
        <v>292488597.2303769</v>
      </c>
      <c r="G97" s="495">
        <v>46608</v>
      </c>
      <c r="H97" s="494">
        <f t="shared" ca="1" si="7"/>
        <v>7931.4068037935758</v>
      </c>
      <c r="I97" s="496">
        <f t="shared" ca="1" si="8"/>
        <v>148280.70073799926</v>
      </c>
      <c r="J97" s="508">
        <f t="shared" ca="1" si="10"/>
        <v>2105839.7626094404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1949627.6550676476</v>
      </c>
      <c r="D98" s="494">
        <f t="shared" ca="1" si="4"/>
        <v>1584313.2349978748</v>
      </c>
      <c r="E98" s="494">
        <f t="shared" ca="1" si="5"/>
        <v>365314.42006977275</v>
      </c>
      <c r="F98" s="494">
        <f t="shared" ca="1" si="6"/>
        <v>292123282.81030715</v>
      </c>
      <c r="G98" s="495">
        <v>46639</v>
      </c>
      <c r="H98" s="494">
        <f t="shared" ca="1" si="7"/>
        <v>7921.5661749893743</v>
      </c>
      <c r="I98" s="496">
        <f t="shared" ca="1" si="8"/>
        <v>148096.72639764749</v>
      </c>
      <c r="J98" s="508">
        <f t="shared" ca="1" si="10"/>
        <v>2105645.9476402844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1949627.6550676476</v>
      </c>
      <c r="D99" s="494">
        <f t="shared" ca="1" si="4"/>
        <v>1582334.4485558304</v>
      </c>
      <c r="E99" s="494">
        <f t="shared" ca="1" si="5"/>
        <v>367293.20651181717</v>
      </c>
      <c r="F99" s="494">
        <f t="shared" ca="1" si="6"/>
        <v>291755989.60379535</v>
      </c>
      <c r="G99" s="495">
        <v>46669</v>
      </c>
      <c r="H99" s="494">
        <f t="shared" ca="1" si="7"/>
        <v>7911.6722427791519</v>
      </c>
      <c r="I99" s="496">
        <f t="shared" ca="1" si="8"/>
        <v>143140.40857705049</v>
      </c>
      <c r="J99" s="508">
        <f t="shared" ca="1" si="10"/>
        <v>2100679.7358874772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1949627.6550676476</v>
      </c>
      <c r="D100" s="494">
        <f t="shared" ca="1" si="4"/>
        <v>1580344.9436872248</v>
      </c>
      <c r="E100" s="494">
        <f t="shared" ca="1" si="5"/>
        <v>369282.71138042281</v>
      </c>
      <c r="F100" s="494">
        <f t="shared" ca="1" si="6"/>
        <v>291386706.89241493</v>
      </c>
      <c r="G100" s="495">
        <v>46700</v>
      </c>
      <c r="H100" s="494">
        <f t="shared" ca="1" si="7"/>
        <v>7901.724718436124</v>
      </c>
      <c r="I100" s="496">
        <f t="shared" ca="1" si="8"/>
        <v>147725.78273605503</v>
      </c>
      <c r="J100" s="508">
        <f t="shared" ca="1" si="10"/>
        <v>2105255.1625221386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1949627.6550676476</v>
      </c>
      <c r="D101" s="494">
        <f t="shared" ca="1" si="4"/>
        <v>1578344.6623339143</v>
      </c>
      <c r="E101" s="494">
        <f t="shared" ca="1" si="5"/>
        <v>371282.99273373326</v>
      </c>
      <c r="F101" s="494">
        <f t="shared" ca="1" si="6"/>
        <v>291015423.89968121</v>
      </c>
      <c r="G101" s="495">
        <v>46730</v>
      </c>
      <c r="H101" s="494">
        <f t="shared" ca="1" si="7"/>
        <v>7891.7233116695716</v>
      </c>
      <c r="I101" s="496">
        <f t="shared" ca="1" si="8"/>
        <v>142779.48637728329</v>
      </c>
      <c r="J101" s="508">
        <f t="shared" ca="1" si="10"/>
        <v>2100298.8647566005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1949627.6550676476</v>
      </c>
      <c r="D102" s="494">
        <f t="shared" ca="1" si="4"/>
        <v>1576333.5461232732</v>
      </c>
      <c r="E102" s="494">
        <f t="shared" ca="1" si="5"/>
        <v>373294.10894437437</v>
      </c>
      <c r="F102" s="494">
        <f t="shared" ca="1" si="6"/>
        <v>290642129.79073685</v>
      </c>
      <c r="G102" s="495">
        <v>46761</v>
      </c>
      <c r="H102" s="494">
        <f t="shared" ca="1" si="7"/>
        <v>7881.6677306163656</v>
      </c>
      <c r="I102" s="496">
        <f t="shared" ca="1" si="8"/>
        <v>147350.80963453857</v>
      </c>
      <c r="J102" s="508">
        <f t="shared" ca="1" si="10"/>
        <v>2104860.1324328026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1949627.6550676476</v>
      </c>
      <c r="D103" s="494">
        <f t="shared" ca="1" si="4"/>
        <v>1574311.5363664913</v>
      </c>
      <c r="E103" s="494">
        <f t="shared" ca="1" si="5"/>
        <v>375316.11870115623</v>
      </c>
      <c r="F103" s="494">
        <f t="shared" ca="1" si="6"/>
        <v>290266813.67203569</v>
      </c>
      <c r="G103" s="495">
        <v>46792</v>
      </c>
      <c r="H103" s="494">
        <f t="shared" ca="1" si="7"/>
        <v>7871.5576818324571</v>
      </c>
      <c r="I103" s="496">
        <f t="shared" ca="1" si="8"/>
        <v>147161.79838404307</v>
      </c>
      <c r="J103" s="508">
        <f t="shared" ca="1" si="10"/>
        <v>2104661.0111335232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1949627.6550676476</v>
      </c>
      <c r="D104" s="494">
        <f t="shared" ca="1" si="4"/>
        <v>1572278.5740568601</v>
      </c>
      <c r="E104" s="494">
        <f t="shared" ca="1" si="5"/>
        <v>377349.08101078751</v>
      </c>
      <c r="F104" s="494">
        <f t="shared" ca="1" si="6"/>
        <v>289889464.59102494</v>
      </c>
      <c r="G104" s="495">
        <v>46821</v>
      </c>
      <c r="H104" s="494">
        <f t="shared" ca="1" si="7"/>
        <v>7861.3928702843004</v>
      </c>
      <c r="I104" s="496">
        <f t="shared" ca="1" si="8"/>
        <v>137489.71407598758</v>
      </c>
      <c r="J104" s="508">
        <f t="shared" ca="1" si="10"/>
        <v>2094978.7620139197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1949627.6550676476</v>
      </c>
      <c r="D105" s="494">
        <f t="shared" ca="1" si="4"/>
        <v>1570234.5998680517</v>
      </c>
      <c r="E105" s="494">
        <f t="shared" ca="1" si="5"/>
        <v>379393.05519959587</v>
      </c>
      <c r="F105" s="494">
        <f t="shared" ca="1" si="6"/>
        <v>289510071.53582531</v>
      </c>
      <c r="G105" s="495">
        <v>46852</v>
      </c>
      <c r="H105" s="494">
        <f t="shared" ca="1" si="7"/>
        <v>7851.1729993402587</v>
      </c>
      <c r="I105" s="496">
        <f t="shared" ca="1" si="8"/>
        <v>146780.69890458893</v>
      </c>
      <c r="J105" s="508">
        <f t="shared" ca="1" si="10"/>
        <v>2104259.5269715767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1949627.6550676476</v>
      </c>
      <c r="D106" s="494">
        <f t="shared" ca="1" si="4"/>
        <v>1568179.5541523872</v>
      </c>
      <c r="E106" s="494">
        <f t="shared" ca="1" si="5"/>
        <v>381448.10091526038</v>
      </c>
      <c r="F106" s="494">
        <f t="shared" ca="1" si="6"/>
        <v>289128623.43491006</v>
      </c>
      <c r="G106" s="495">
        <v>46882</v>
      </c>
      <c r="H106" s="494">
        <f t="shared" ca="1" si="7"/>
        <v>7840.897770761936</v>
      </c>
      <c r="I106" s="496">
        <f t="shared" ca="1" si="8"/>
        <v>141859.93505255439</v>
      </c>
      <c r="J106" s="508">
        <f t="shared" ca="1" si="10"/>
        <v>2099328.4878909639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1949627.6550676476</v>
      </c>
      <c r="D107" s="494">
        <f t="shared" ca="1" si="4"/>
        <v>1566113.3769390963</v>
      </c>
      <c r="E107" s="494">
        <f t="shared" ca="1" si="5"/>
        <v>383514.27812855132</v>
      </c>
      <c r="F107" s="494">
        <f t="shared" ca="1" si="6"/>
        <v>288745109.15678149</v>
      </c>
      <c r="G107" s="495">
        <v>46913</v>
      </c>
      <c r="H107" s="494">
        <f t="shared" ca="1" si="7"/>
        <v>7830.5668846954813</v>
      </c>
      <c r="I107" s="496">
        <f t="shared" ca="1" si="8"/>
        <v>146395.45966587611</v>
      </c>
      <c r="J107" s="508">
        <f t="shared" ca="1" si="10"/>
        <v>2103853.6816182192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1949627.6550676476</v>
      </c>
      <c r="D108" s="494">
        <f t="shared" ca="1" si="4"/>
        <v>1564036.0079325666</v>
      </c>
      <c r="E108" s="494">
        <f t="shared" ca="1" si="5"/>
        <v>385591.647135081</v>
      </c>
      <c r="F108" s="494">
        <f t="shared" ca="1" si="6"/>
        <v>288359517.50964642</v>
      </c>
      <c r="G108" s="495">
        <v>46943</v>
      </c>
      <c r="H108" s="494">
        <f t="shared" ca="1" si="7"/>
        <v>7820.1800396628332</v>
      </c>
      <c r="I108" s="496">
        <f t="shared" ca="1" si="8"/>
        <v>141485.10348682292</v>
      </c>
      <c r="J108" s="508">
        <f t="shared" ca="1" si="10"/>
        <v>2098932.9385941336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1949627.6550676476</v>
      </c>
      <c r="D109" s="494">
        <f t="shared" ca="1" si="4"/>
        <v>1561947.3865105847</v>
      </c>
      <c r="E109" s="494">
        <f t="shared" ca="1" si="5"/>
        <v>387680.26855706284</v>
      </c>
      <c r="F109" s="494">
        <f t="shared" ca="1" si="6"/>
        <v>287971837.24108934</v>
      </c>
      <c r="G109" s="495">
        <v>46974</v>
      </c>
      <c r="H109" s="494">
        <f t="shared" ca="1" si="7"/>
        <v>7809.7369325529235</v>
      </c>
      <c r="I109" s="496">
        <f t="shared" ca="1" si="8"/>
        <v>146006.03569905096</v>
      </c>
      <c r="J109" s="508">
        <f t="shared" ca="1" si="10"/>
        <v>2103443.4276992516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1949627.6550676476</v>
      </c>
      <c r="D110" s="494">
        <f t="shared" ca="1" si="4"/>
        <v>1559847.4517225674</v>
      </c>
      <c r="E110" s="494">
        <f t="shared" ca="1" si="5"/>
        <v>389780.20334508014</v>
      </c>
      <c r="F110" s="494">
        <f t="shared" ca="1" si="6"/>
        <v>287582057.03774428</v>
      </c>
      <c r="G110" s="495">
        <v>47005</v>
      </c>
      <c r="H110" s="494">
        <f t="shared" ca="1" si="7"/>
        <v>7799.2372586128367</v>
      </c>
      <c r="I110" s="496">
        <f t="shared" ca="1" si="8"/>
        <v>145809.74025640491</v>
      </c>
      <c r="J110" s="508">
        <f t="shared" ca="1" si="10"/>
        <v>2103236.6325826654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1949627.6550676476</v>
      </c>
      <c r="D111" s="494">
        <f t="shared" ca="1" si="4"/>
        <v>1557736.1422877817</v>
      </c>
      <c r="E111" s="494">
        <f t="shared" ca="1" si="5"/>
        <v>391891.51277986588</v>
      </c>
      <c r="F111" s="494">
        <f t="shared" ca="1" si="6"/>
        <v>287190165.52496439</v>
      </c>
      <c r="G111" s="495">
        <v>47035</v>
      </c>
      <c r="H111" s="494">
        <f t="shared" ca="1" si="7"/>
        <v>7788.6807114389085</v>
      </c>
      <c r="I111" s="496">
        <f t="shared" ca="1" si="8"/>
        <v>140915.20794849467</v>
      </c>
      <c r="J111" s="508">
        <f t="shared" ca="1" si="10"/>
        <v>2098331.5437275809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1949627.6550676476</v>
      </c>
      <c r="D112" s="494">
        <f t="shared" ref="D112:D175" ca="1" si="12">+F111*(($H$6/100)/$H$9)</f>
        <v>1555613.3965935572</v>
      </c>
      <c r="E112" s="494">
        <f t="shared" ref="E112:E175" ca="1" si="13">+C112-D112</f>
        <v>394014.25847409037</v>
      </c>
      <c r="F112" s="494">
        <f t="shared" ref="F112:F175" ca="1" si="14">IF(F111&lt;1,0,+F111-E112)</f>
        <v>286796151.26649028</v>
      </c>
      <c r="G112" s="495">
        <v>47066</v>
      </c>
      <c r="H112" s="494">
        <f t="shared" ref="H112:H175" ca="1" si="15">+D112*$H$7/100</f>
        <v>7778.0669829677863</v>
      </c>
      <c r="I112" s="496">
        <f t="shared" ref="I112:I175" ca="1" si="16">+F111*$R$41*O112</f>
        <v>145413.95381080697</v>
      </c>
      <c r="J112" s="508">
        <f t="shared" ca="1" si="10"/>
        <v>2102819.6758614224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1949627.6550676476</v>
      </c>
      <c r="D113" s="494">
        <f t="shared" ca="1" si="12"/>
        <v>1553479.1526934891</v>
      </c>
      <c r="E113" s="494">
        <f t="shared" ca="1" si="13"/>
        <v>396148.50237415847</v>
      </c>
      <c r="F113" s="494">
        <f t="shared" ca="1" si="14"/>
        <v>286400002.76411611</v>
      </c>
      <c r="G113" s="495">
        <v>47096</v>
      </c>
      <c r="H113" s="494">
        <f t="shared" ca="1" si="15"/>
        <v>7767.3957634674452</v>
      </c>
      <c r="I113" s="496">
        <f t="shared" ca="1" si="16"/>
        <v>140530.11412058023</v>
      </c>
      <c r="J113" s="508">
        <f t="shared" ref="J113:J176" ca="1" si="18">+C113+H113+I113</f>
        <v>2097925.1649516951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1949627.6550676476</v>
      </c>
      <c r="D114" s="494">
        <f t="shared" ca="1" si="12"/>
        <v>1551333.3483056289</v>
      </c>
      <c r="E114" s="494">
        <f t="shared" ca="1" si="13"/>
        <v>398294.30676201871</v>
      </c>
      <c r="F114" s="494">
        <f t="shared" ca="1" si="14"/>
        <v>286001708.45735407</v>
      </c>
      <c r="G114" s="495">
        <v>47127</v>
      </c>
      <c r="H114" s="494">
        <f t="shared" ca="1" si="15"/>
        <v>7756.6667415281445</v>
      </c>
      <c r="I114" s="496">
        <f t="shared" ca="1" si="16"/>
        <v>145013.86806623076</v>
      </c>
      <c r="J114" s="508">
        <f t="shared" ca="1" si="18"/>
        <v>2102398.1898754062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1949627.6550676476</v>
      </c>
      <c r="D115" s="494">
        <f t="shared" ca="1" si="12"/>
        <v>1549175.920810668</v>
      </c>
      <c r="E115" s="494">
        <f t="shared" ca="1" si="13"/>
        <v>400451.73425697954</v>
      </c>
      <c r="F115" s="494">
        <f t="shared" ca="1" si="14"/>
        <v>285601256.72309709</v>
      </c>
      <c r="G115" s="495">
        <v>47158</v>
      </c>
      <c r="H115" s="494">
        <f t="shared" ca="1" si="15"/>
        <v>7745.8796040533398</v>
      </c>
      <c r="I115" s="496">
        <f t="shared" ca="1" si="16"/>
        <v>144812.19838224028</v>
      </c>
      <c r="J115" s="508">
        <f t="shared" ca="1" si="18"/>
        <v>2102185.7330539413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1949627.6550676476</v>
      </c>
      <c r="D116" s="494">
        <f t="shared" ca="1" si="12"/>
        <v>1547006.8072501093</v>
      </c>
      <c r="E116" s="494">
        <f t="shared" ca="1" si="13"/>
        <v>402620.84781753831</v>
      </c>
      <c r="F116" s="494">
        <f t="shared" ca="1" si="14"/>
        <v>285198635.87527955</v>
      </c>
      <c r="G116" s="495">
        <v>47186</v>
      </c>
      <c r="H116" s="494">
        <f t="shared" ca="1" si="15"/>
        <v>7735.0340362505467</v>
      </c>
      <c r="I116" s="496">
        <f t="shared" ca="1" si="16"/>
        <v>130614.97474136307</v>
      </c>
      <c r="J116" s="508">
        <f t="shared" ca="1" si="18"/>
        <v>2087977.6638452611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1949627.6550676476</v>
      </c>
      <c r="D117" s="494">
        <f t="shared" ca="1" si="12"/>
        <v>1544825.944324431</v>
      </c>
      <c r="E117" s="494">
        <f t="shared" ca="1" si="13"/>
        <v>404801.71074321656</v>
      </c>
      <c r="F117" s="494">
        <f t="shared" ca="1" si="14"/>
        <v>284793834.16453636</v>
      </c>
      <c r="G117" s="495">
        <v>47217</v>
      </c>
      <c r="H117" s="494">
        <f t="shared" ca="1" si="15"/>
        <v>7724.1297216221546</v>
      </c>
      <c r="I117" s="496">
        <f t="shared" ca="1" si="16"/>
        <v>144405.57596484985</v>
      </c>
      <c r="J117" s="508">
        <f t="shared" ca="1" si="18"/>
        <v>2101757.3607541197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1949627.6550676476</v>
      </c>
      <c r="D118" s="494">
        <f t="shared" ca="1" si="12"/>
        <v>1542633.2683912388</v>
      </c>
      <c r="E118" s="494">
        <f t="shared" ca="1" si="13"/>
        <v>406994.38667640882</v>
      </c>
      <c r="F118" s="494">
        <f t="shared" ca="1" si="14"/>
        <v>284386839.77785993</v>
      </c>
      <c r="G118" s="495">
        <v>47247</v>
      </c>
      <c r="H118" s="494">
        <f t="shared" ca="1" si="15"/>
        <v>7713.1663419561937</v>
      </c>
      <c r="I118" s="496">
        <f t="shared" ca="1" si="16"/>
        <v>139548.97874062281</v>
      </c>
      <c r="J118" s="508">
        <f t="shared" ca="1" si="18"/>
        <v>2096889.8001502266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1949627.6550676476</v>
      </c>
      <c r="D119" s="494">
        <f t="shared" ca="1" si="12"/>
        <v>1540428.715463408</v>
      </c>
      <c r="E119" s="494">
        <f t="shared" ca="1" si="13"/>
        <v>409198.93960423954</v>
      </c>
      <c r="F119" s="494">
        <f t="shared" ca="1" si="14"/>
        <v>283977640.8382557</v>
      </c>
      <c r="G119" s="495">
        <v>47278</v>
      </c>
      <c r="H119" s="494">
        <f t="shared" ca="1" si="15"/>
        <v>7702.1435773170406</v>
      </c>
      <c r="I119" s="496">
        <f t="shared" ca="1" si="16"/>
        <v>143994.53654085638</v>
      </c>
      <c r="J119" s="508">
        <f t="shared" ca="1" si="18"/>
        <v>2101324.3351858212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1949627.6550676476</v>
      </c>
      <c r="D120" s="494">
        <f t="shared" ca="1" si="12"/>
        <v>1538212.2212072185</v>
      </c>
      <c r="E120" s="494">
        <f t="shared" ca="1" si="13"/>
        <v>411415.4338604291</v>
      </c>
      <c r="F120" s="494">
        <f t="shared" ca="1" si="14"/>
        <v>283566225.40439528</v>
      </c>
      <c r="G120" s="495">
        <v>47308</v>
      </c>
      <c r="H120" s="494">
        <f t="shared" ca="1" si="15"/>
        <v>7691.0611060360925</v>
      </c>
      <c r="I120" s="496">
        <f t="shared" ca="1" si="16"/>
        <v>139149.0440107453</v>
      </c>
      <c r="J120" s="508">
        <f t="shared" ca="1" si="18"/>
        <v>2096467.7601844291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1949627.6550676476</v>
      </c>
      <c r="D121" s="494">
        <f t="shared" ca="1" si="12"/>
        <v>1535983.7209404744</v>
      </c>
      <c r="E121" s="494">
        <f t="shared" ca="1" si="13"/>
        <v>413643.93412717315</v>
      </c>
      <c r="F121" s="494">
        <f t="shared" ca="1" si="14"/>
        <v>283152581.47026813</v>
      </c>
      <c r="G121" s="495">
        <v>47339</v>
      </c>
      <c r="H121" s="494">
        <f t="shared" ca="1" si="15"/>
        <v>7679.9186047023722</v>
      </c>
      <c r="I121" s="496">
        <f t="shared" ca="1" si="16"/>
        <v>143579.03212975879</v>
      </c>
      <c r="J121" s="508">
        <f t="shared" ca="1" si="18"/>
        <v>2100886.605802109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1949627.6550676476</v>
      </c>
      <c r="D122" s="494">
        <f t="shared" ca="1" si="12"/>
        <v>1533743.149630619</v>
      </c>
      <c r="E122" s="494">
        <f t="shared" ca="1" si="13"/>
        <v>415884.50543702859</v>
      </c>
      <c r="F122" s="494">
        <f t="shared" ca="1" si="14"/>
        <v>282736696.96483111</v>
      </c>
      <c r="G122" s="495">
        <v>47370</v>
      </c>
      <c r="H122" s="494">
        <f t="shared" ca="1" si="15"/>
        <v>7668.7157481530949</v>
      </c>
      <c r="I122" s="496">
        <f t="shared" ca="1" si="16"/>
        <v>143369.59041777908</v>
      </c>
      <c r="J122" s="508">
        <f t="shared" ca="1" si="18"/>
        <v>2100665.96123358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1949627.6550676476</v>
      </c>
      <c r="D123" s="494">
        <f t="shared" ca="1" si="12"/>
        <v>1531490.4418928353</v>
      </c>
      <c r="E123" s="494">
        <f t="shared" ca="1" si="13"/>
        <v>418137.21317481226</v>
      </c>
      <c r="F123" s="494">
        <f t="shared" ca="1" si="14"/>
        <v>282318559.75165629</v>
      </c>
      <c r="G123" s="495">
        <v>47400</v>
      </c>
      <c r="H123" s="494">
        <f t="shared" ca="1" si="15"/>
        <v>7657.4522094641761</v>
      </c>
      <c r="I123" s="496">
        <f t="shared" ca="1" si="16"/>
        <v>138540.98151276723</v>
      </c>
      <c r="J123" s="508">
        <f t="shared" ca="1" si="18"/>
        <v>2095826.0887898791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1949627.6550676476</v>
      </c>
      <c r="D124" s="494">
        <f t="shared" ca="1" si="12"/>
        <v>1529225.5319881383</v>
      </c>
      <c r="E124" s="494">
        <f t="shared" ca="1" si="13"/>
        <v>420402.12307950924</v>
      </c>
      <c r="F124" s="494">
        <f t="shared" ca="1" si="14"/>
        <v>281898157.62857676</v>
      </c>
      <c r="G124" s="495">
        <v>47431</v>
      </c>
      <c r="H124" s="494">
        <f t="shared" ca="1" si="15"/>
        <v>7646.127659940692</v>
      </c>
      <c r="I124" s="496">
        <f t="shared" ca="1" si="16"/>
        <v>142947.29742092197</v>
      </c>
      <c r="J124" s="508">
        <f t="shared" ca="1" si="18"/>
        <v>2100221.0801485102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1949627.6550676476</v>
      </c>
      <c r="D125" s="494">
        <f t="shared" ca="1" si="12"/>
        <v>1526948.3538214574</v>
      </c>
      <c r="E125" s="494">
        <f t="shared" ca="1" si="13"/>
        <v>422679.30124619021</v>
      </c>
      <c r="F125" s="494">
        <f t="shared" ca="1" si="14"/>
        <v>281475478.32733059</v>
      </c>
      <c r="G125" s="495">
        <v>47461</v>
      </c>
      <c r="H125" s="494">
        <f t="shared" ca="1" si="15"/>
        <v>7634.7417691072869</v>
      </c>
      <c r="I125" s="496">
        <f t="shared" ca="1" si="16"/>
        <v>138130.09723800258</v>
      </c>
      <c r="J125" s="508">
        <f t="shared" ca="1" si="18"/>
        <v>2095392.4940747574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1949627.6550676476</v>
      </c>
      <c r="D126" s="494">
        <f t="shared" ca="1" si="12"/>
        <v>1524658.8409397074</v>
      </c>
      <c r="E126" s="494">
        <f t="shared" ca="1" si="13"/>
        <v>424968.81412794022</v>
      </c>
      <c r="F126" s="494">
        <f t="shared" ca="1" si="14"/>
        <v>281050509.51320267</v>
      </c>
      <c r="G126" s="495">
        <v>47492</v>
      </c>
      <c r="H126" s="494">
        <f t="shared" ca="1" si="15"/>
        <v>7623.2942046985372</v>
      </c>
      <c r="I126" s="496">
        <f t="shared" ca="1" si="16"/>
        <v>142520.41719307171</v>
      </c>
      <c r="J126" s="508">
        <f t="shared" ca="1" si="18"/>
        <v>2099771.3664654181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1949627.6550676476</v>
      </c>
      <c r="D127" s="494">
        <f t="shared" ca="1" si="12"/>
        <v>1522356.9265298478</v>
      </c>
      <c r="E127" s="494">
        <f t="shared" ca="1" si="13"/>
        <v>427270.72853779979</v>
      </c>
      <c r="F127" s="494">
        <f t="shared" ca="1" si="14"/>
        <v>280623238.78466487</v>
      </c>
      <c r="G127" s="495">
        <v>47523</v>
      </c>
      <c r="H127" s="494">
        <f t="shared" ca="1" si="15"/>
        <v>7611.784632649239</v>
      </c>
      <c r="I127" s="496">
        <f t="shared" ca="1" si="16"/>
        <v>142305.24131685161</v>
      </c>
      <c r="J127" s="508">
        <f t="shared" ca="1" si="18"/>
        <v>2099544.6810171483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1949627.6550676476</v>
      </c>
      <c r="D128" s="494">
        <f t="shared" ca="1" si="12"/>
        <v>1520042.5434169348</v>
      </c>
      <c r="E128" s="494">
        <f t="shared" ca="1" si="13"/>
        <v>429585.11165071279</v>
      </c>
      <c r="F128" s="494">
        <f t="shared" ca="1" si="14"/>
        <v>280193653.67301416</v>
      </c>
      <c r="G128" s="495">
        <v>47551</v>
      </c>
      <c r="H128" s="494">
        <f t="shared" ca="1" si="15"/>
        <v>7600.2127170846743</v>
      </c>
      <c r="I128" s="496">
        <f t="shared" ca="1" si="16"/>
        <v>128338.36120418673</v>
      </c>
      <c r="J128" s="508">
        <f t="shared" ca="1" si="18"/>
        <v>2085566.2289889189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1949627.6550676476</v>
      </c>
      <c r="D129" s="494">
        <f t="shared" ca="1" si="12"/>
        <v>1517715.62406216</v>
      </c>
      <c r="E129" s="494">
        <f t="shared" ca="1" si="13"/>
        <v>431912.03100548754</v>
      </c>
      <c r="F129" s="494">
        <f t="shared" ca="1" si="14"/>
        <v>279761741.64200866</v>
      </c>
      <c r="G129" s="495">
        <v>47582</v>
      </c>
      <c r="H129" s="494">
        <f t="shared" ca="1" si="15"/>
        <v>7588.5781203107999</v>
      </c>
      <c r="I129" s="496">
        <f t="shared" ca="1" si="16"/>
        <v>141871.3866431028</v>
      </c>
      <c r="J129" s="508">
        <f t="shared" ca="1" si="18"/>
        <v>2099087.619831061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1949627.6550676476</v>
      </c>
      <c r="D130" s="494">
        <f t="shared" ca="1" si="12"/>
        <v>1515376.1005608803</v>
      </c>
      <c r="E130" s="494">
        <f t="shared" ca="1" si="13"/>
        <v>434251.55450676731</v>
      </c>
      <c r="F130" s="494">
        <f t="shared" ca="1" si="14"/>
        <v>279327490.08750188</v>
      </c>
      <c r="G130" s="495">
        <v>47612</v>
      </c>
      <c r="H130" s="494">
        <f t="shared" ca="1" si="15"/>
        <v>7576.8805028044017</v>
      </c>
      <c r="I130" s="496">
        <f t="shared" ca="1" si="16"/>
        <v>137083.25340458425</v>
      </c>
      <c r="J130" s="508">
        <f t="shared" ca="1" si="18"/>
        <v>2094287.7889750362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1949627.6550676476</v>
      </c>
      <c r="D131" s="494">
        <f t="shared" ca="1" si="12"/>
        <v>1513023.9046406352</v>
      </c>
      <c r="E131" s="494">
        <f t="shared" ca="1" si="13"/>
        <v>436603.75042701233</v>
      </c>
      <c r="F131" s="494">
        <f t="shared" ca="1" si="14"/>
        <v>278890886.33707488</v>
      </c>
      <c r="G131" s="495">
        <v>47643</v>
      </c>
      <c r="H131" s="494">
        <f t="shared" ca="1" si="15"/>
        <v>7565.119523203176</v>
      </c>
      <c r="I131" s="496">
        <f t="shared" ca="1" si="16"/>
        <v>141432.81914763842</v>
      </c>
      <c r="J131" s="508">
        <f t="shared" ca="1" si="18"/>
        <v>2098625.5937384893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1949627.6550676476</v>
      </c>
      <c r="D132" s="494">
        <f t="shared" ca="1" si="12"/>
        <v>1510658.9676591556</v>
      </c>
      <c r="E132" s="494">
        <f t="shared" ca="1" si="13"/>
        <v>438968.68740849197</v>
      </c>
      <c r="F132" s="494">
        <f t="shared" ca="1" si="14"/>
        <v>278451917.64966637</v>
      </c>
      <c r="G132" s="495">
        <v>47673</v>
      </c>
      <c r="H132" s="494">
        <f t="shared" ca="1" si="15"/>
        <v>7553.2948382957784</v>
      </c>
      <c r="I132" s="496">
        <f t="shared" ca="1" si="16"/>
        <v>136656.53430516669</v>
      </c>
      <c r="J132" s="508">
        <f t="shared" ca="1" si="18"/>
        <v>2093837.48421111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1949627.6550676476</v>
      </c>
      <c r="D133" s="494">
        <f t="shared" ca="1" si="12"/>
        <v>1508281.2206023596</v>
      </c>
      <c r="E133" s="494">
        <f t="shared" ca="1" si="13"/>
        <v>441346.43446528795</v>
      </c>
      <c r="F133" s="494">
        <f t="shared" ca="1" si="14"/>
        <v>278010571.21520108</v>
      </c>
      <c r="G133" s="495">
        <v>47704</v>
      </c>
      <c r="H133" s="494">
        <f t="shared" ca="1" si="15"/>
        <v>7541.4061030117982</v>
      </c>
      <c r="I133" s="496">
        <f t="shared" ca="1" si="16"/>
        <v>140989.48763661439</v>
      </c>
      <c r="J133" s="508">
        <f t="shared" ca="1" si="18"/>
        <v>2098158.5488072736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1949627.6550676476</v>
      </c>
      <c r="D134" s="494">
        <f t="shared" ca="1" si="12"/>
        <v>1505890.5940823392</v>
      </c>
      <c r="E134" s="494">
        <f t="shared" ca="1" si="13"/>
        <v>443737.06098530837</v>
      </c>
      <c r="F134" s="494">
        <f t="shared" ca="1" si="14"/>
        <v>277566834.15421575</v>
      </c>
      <c r="G134" s="495">
        <v>47735</v>
      </c>
      <c r="H134" s="494">
        <f t="shared" ca="1" si="15"/>
        <v>7529.4529704116958</v>
      </c>
      <c r="I134" s="496">
        <f t="shared" ca="1" si="16"/>
        <v>140766.0192252968</v>
      </c>
      <c r="J134" s="508">
        <f t="shared" ca="1" si="18"/>
        <v>2097923.127263356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1949627.6550676476</v>
      </c>
      <c r="D135" s="494">
        <f t="shared" ca="1" si="12"/>
        <v>1503487.0183353354</v>
      </c>
      <c r="E135" s="494">
        <f t="shared" ca="1" si="13"/>
        <v>446140.63673231215</v>
      </c>
      <c r="F135" s="494">
        <f t="shared" ca="1" si="14"/>
        <v>277120693.51748341</v>
      </c>
      <c r="G135" s="495">
        <v>47765</v>
      </c>
      <c r="H135" s="494">
        <f t="shared" ca="1" si="15"/>
        <v>7517.4350916766771</v>
      </c>
      <c r="I135" s="496">
        <f t="shared" ca="1" si="16"/>
        <v>136007.74873556569</v>
      </c>
      <c r="J135" s="508">
        <f t="shared" ca="1" si="18"/>
        <v>2093152.8388948899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1949627.6550676476</v>
      </c>
      <c r="D136" s="494">
        <f t="shared" ca="1" si="12"/>
        <v>1501070.423219702</v>
      </c>
      <c r="E136" s="494">
        <f t="shared" ca="1" si="13"/>
        <v>448557.2318479456</v>
      </c>
      <c r="F136" s="494">
        <f t="shared" ca="1" si="14"/>
        <v>276672136.28563547</v>
      </c>
      <c r="G136" s="495">
        <v>47796</v>
      </c>
      <c r="H136" s="494">
        <f t="shared" ca="1" si="15"/>
        <v>7505.3521160985101</v>
      </c>
      <c r="I136" s="496">
        <f t="shared" ca="1" si="16"/>
        <v>140315.44448435243</v>
      </c>
      <c r="J136" s="508">
        <f t="shared" ca="1" si="18"/>
        <v>2097448.4516680986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1949627.6550676476</v>
      </c>
      <c r="D137" s="494">
        <f t="shared" ca="1" si="12"/>
        <v>1498640.7382138588</v>
      </c>
      <c r="E137" s="494">
        <f t="shared" ca="1" si="13"/>
        <v>450986.91685378877</v>
      </c>
      <c r="F137" s="494">
        <f t="shared" ca="1" si="14"/>
        <v>276221149.36878169</v>
      </c>
      <c r="G137" s="495">
        <v>47826</v>
      </c>
      <c r="H137" s="494">
        <f t="shared" ca="1" si="15"/>
        <v>7493.2036910692941</v>
      </c>
      <c r="I137" s="496">
        <f t="shared" ca="1" si="16"/>
        <v>135569.34677996137</v>
      </c>
      <c r="J137" s="508">
        <f t="shared" ca="1" si="18"/>
        <v>2092690.2055386782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1949627.6550676476</v>
      </c>
      <c r="D138" s="494">
        <f t="shared" ca="1" si="12"/>
        <v>1496197.8924142341</v>
      </c>
      <c r="E138" s="494">
        <f t="shared" ca="1" si="13"/>
        <v>453429.76265341346</v>
      </c>
      <c r="F138" s="494">
        <f t="shared" ca="1" si="14"/>
        <v>275767719.60612828</v>
      </c>
      <c r="G138" s="495">
        <v>47857</v>
      </c>
      <c r="H138" s="494">
        <f t="shared" ca="1" si="15"/>
        <v>7480.9894620711702</v>
      </c>
      <c r="I138" s="496">
        <f t="shared" ca="1" si="16"/>
        <v>139859.97529705978</v>
      </c>
      <c r="J138" s="508">
        <f t="shared" ca="1" si="18"/>
        <v>2096968.6198267785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1949627.6550676476</v>
      </c>
      <c r="D139" s="494">
        <f t="shared" ca="1" si="12"/>
        <v>1493741.8145331948</v>
      </c>
      <c r="E139" s="494">
        <f t="shared" ca="1" si="13"/>
        <v>455885.84053445281</v>
      </c>
      <c r="F139" s="494">
        <f t="shared" ca="1" si="14"/>
        <v>275311833.76559383</v>
      </c>
      <c r="G139" s="495">
        <v>47888</v>
      </c>
      <c r="H139" s="494">
        <f t="shared" ca="1" si="15"/>
        <v>7468.7090726659735</v>
      </c>
      <c r="I139" s="496">
        <f t="shared" ca="1" si="16"/>
        <v>139630.38869390293</v>
      </c>
      <c r="J139" s="508">
        <f t="shared" ca="1" si="18"/>
        <v>2096726.7528342165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1949627.6550676476</v>
      </c>
      <c r="D140" s="494">
        <f t="shared" ca="1" si="12"/>
        <v>1491272.4328969666</v>
      </c>
      <c r="E140" s="494">
        <f t="shared" ca="1" si="13"/>
        <v>458355.22217068099</v>
      </c>
      <c r="F140" s="494">
        <f t="shared" ca="1" si="14"/>
        <v>274853478.54342312</v>
      </c>
      <c r="G140" s="495">
        <v>47916</v>
      </c>
      <c r="H140" s="494">
        <f t="shared" ca="1" si="15"/>
        <v>7456.3621644848326</v>
      </c>
      <c r="I140" s="496">
        <f t="shared" ca="1" si="16"/>
        <v>125909.27864213157</v>
      </c>
      <c r="J140" s="508">
        <f t="shared" ca="1" si="18"/>
        <v>2082993.2958742639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1949627.6550676476</v>
      </c>
      <c r="D141" s="494">
        <f t="shared" ca="1" si="12"/>
        <v>1488789.675443542</v>
      </c>
      <c r="E141" s="494">
        <f t="shared" ca="1" si="13"/>
        <v>460837.97962410562</v>
      </c>
      <c r="F141" s="494">
        <f t="shared" ca="1" si="14"/>
        <v>274392640.56379902</v>
      </c>
      <c r="G141" s="495">
        <v>47947</v>
      </c>
      <c r="H141" s="494">
        <f t="shared" ca="1" si="15"/>
        <v>7443.94837721771</v>
      </c>
      <c r="I141" s="496">
        <f t="shared" ca="1" si="16"/>
        <v>139167.47796915323</v>
      </c>
      <c r="J141" s="508">
        <f t="shared" ca="1" si="18"/>
        <v>2096239.0814140185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1949627.6550676476</v>
      </c>
      <c r="D142" s="494">
        <f t="shared" ca="1" si="12"/>
        <v>1486293.4697205781</v>
      </c>
      <c r="E142" s="494">
        <f t="shared" ca="1" si="13"/>
        <v>463334.18534706952</v>
      </c>
      <c r="F142" s="494">
        <f t="shared" ca="1" si="14"/>
        <v>273929306.37845194</v>
      </c>
      <c r="G142" s="495">
        <v>47977</v>
      </c>
      <c r="H142" s="494">
        <f t="shared" ca="1" si="15"/>
        <v>7431.4673486028905</v>
      </c>
      <c r="I142" s="496">
        <f t="shared" ca="1" si="16"/>
        <v>134452.39387626149</v>
      </c>
      <c r="J142" s="508">
        <f t="shared" ca="1" si="18"/>
        <v>2091511.516292512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1949627.6550676476</v>
      </c>
      <c r="D143" s="494">
        <f t="shared" ca="1" si="12"/>
        <v>1483783.7428832813</v>
      </c>
      <c r="E143" s="494">
        <f t="shared" ca="1" si="13"/>
        <v>465843.91218436626</v>
      </c>
      <c r="F143" s="494">
        <f t="shared" ca="1" si="14"/>
        <v>273463462.46626759</v>
      </c>
      <c r="G143" s="495">
        <v>48008</v>
      </c>
      <c r="H143" s="494">
        <f t="shared" ca="1" si="15"/>
        <v>7418.9187144164061</v>
      </c>
      <c r="I143" s="496">
        <f t="shared" ca="1" si="16"/>
        <v>138699.53879628947</v>
      </c>
      <c r="J143" s="508">
        <f t="shared" ca="1" si="18"/>
        <v>2095746.1125783534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1949627.6550676476</v>
      </c>
      <c r="D144" s="494">
        <f t="shared" ca="1" si="12"/>
        <v>1481260.4216922829</v>
      </c>
      <c r="E144" s="494">
        <f t="shared" ca="1" si="13"/>
        <v>468367.23337536468</v>
      </c>
      <c r="F144" s="494">
        <f t="shared" ca="1" si="14"/>
        <v>272995095.23289222</v>
      </c>
      <c r="G144" s="495">
        <v>48038</v>
      </c>
      <c r="H144" s="494">
        <f t="shared" ca="1" si="15"/>
        <v>7406.3021084614147</v>
      </c>
      <c r="I144" s="496">
        <f t="shared" ca="1" si="16"/>
        <v>133997.09660847113</v>
      </c>
      <c r="J144" s="508">
        <f t="shared" ca="1" si="18"/>
        <v>2091031.0537845802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1949627.6550676476</v>
      </c>
      <c r="D145" s="494">
        <f t="shared" ca="1" si="12"/>
        <v>1478723.4325114996</v>
      </c>
      <c r="E145" s="494">
        <f t="shared" ca="1" si="13"/>
        <v>470904.22255614796</v>
      </c>
      <c r="F145" s="494">
        <f t="shared" ca="1" si="14"/>
        <v>272524191.01033604</v>
      </c>
      <c r="G145" s="495">
        <v>48069</v>
      </c>
      <c r="H145" s="494">
        <f t="shared" ca="1" si="15"/>
        <v>7393.617162557498</v>
      </c>
      <c r="I145" s="496">
        <f t="shared" ca="1" si="16"/>
        <v>138226.51655292106</v>
      </c>
      <c r="J145" s="508">
        <f t="shared" ca="1" si="18"/>
        <v>2095247.7887831263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1949627.6550676476</v>
      </c>
      <c r="D146" s="494">
        <f t="shared" ca="1" si="12"/>
        <v>1476172.7013059868</v>
      </c>
      <c r="E146" s="494">
        <f t="shared" ca="1" si="13"/>
        <v>473454.95376166073</v>
      </c>
      <c r="F146" s="494">
        <f t="shared" ca="1" si="14"/>
        <v>272050736.0565744</v>
      </c>
      <c r="G146" s="495">
        <v>48100</v>
      </c>
      <c r="H146" s="494">
        <f t="shared" ca="1" si="15"/>
        <v>7380.8635065299341</v>
      </c>
      <c r="I146" s="496">
        <f t="shared" ca="1" si="16"/>
        <v>137988.08204823348</v>
      </c>
      <c r="J146" s="508">
        <f t="shared" ca="1" si="18"/>
        <v>2094996.6006224109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1949627.6550676476</v>
      </c>
      <c r="D147" s="494">
        <f t="shared" ca="1" si="12"/>
        <v>1473608.153639778</v>
      </c>
      <c r="E147" s="494">
        <f t="shared" ca="1" si="13"/>
        <v>476019.50142786955</v>
      </c>
      <c r="F147" s="494">
        <f t="shared" ca="1" si="14"/>
        <v>271574716.55514652</v>
      </c>
      <c r="G147" s="495">
        <v>48130</v>
      </c>
      <c r="H147" s="494">
        <f t="shared" ca="1" si="15"/>
        <v>7368.04076819889</v>
      </c>
      <c r="I147" s="496">
        <f t="shared" ca="1" si="16"/>
        <v>133304.86066772146</v>
      </c>
      <c r="J147" s="508">
        <f t="shared" ca="1" si="18"/>
        <v>2090300.5565035678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1949627.6550676476</v>
      </c>
      <c r="D148" s="494">
        <f t="shared" ca="1" si="12"/>
        <v>1471029.7146737103</v>
      </c>
      <c r="E148" s="494">
        <f t="shared" ca="1" si="13"/>
        <v>478597.94039393729</v>
      </c>
      <c r="F148" s="494">
        <f t="shared" ca="1" si="14"/>
        <v>271096118.61475259</v>
      </c>
      <c r="G148" s="495">
        <v>48161</v>
      </c>
      <c r="H148" s="494">
        <f t="shared" ca="1" si="15"/>
        <v>7355.1485733685513</v>
      </c>
      <c r="I148" s="496">
        <f t="shared" ca="1" si="16"/>
        <v>137507.33148242251</v>
      </c>
      <c r="J148" s="508">
        <f t="shared" ca="1" si="18"/>
        <v>2094490.1351234387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1949627.6550676476</v>
      </c>
      <c r="D149" s="494">
        <f t="shared" ca="1" si="12"/>
        <v>1468437.3091632433</v>
      </c>
      <c r="E149" s="494">
        <f t="shared" ca="1" si="13"/>
        <v>481190.3459044043</v>
      </c>
      <c r="F149" s="494">
        <f t="shared" ca="1" si="14"/>
        <v>270614928.26884818</v>
      </c>
      <c r="G149" s="495">
        <v>48191</v>
      </c>
      <c r="H149" s="494">
        <f t="shared" ca="1" si="15"/>
        <v>7342.1865458162165</v>
      </c>
      <c r="I149" s="496">
        <f t="shared" ca="1" si="16"/>
        <v>132837.09812122874</v>
      </c>
      <c r="J149" s="508">
        <f t="shared" ca="1" si="18"/>
        <v>2089806.9397346927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1949627.6550676476</v>
      </c>
      <c r="D150" s="494">
        <f t="shared" ca="1" si="12"/>
        <v>1465830.861456261</v>
      </c>
      <c r="E150" s="494">
        <f t="shared" ca="1" si="13"/>
        <v>483796.79361138656</v>
      </c>
      <c r="F150" s="494">
        <f t="shared" ca="1" si="14"/>
        <v>270131131.47523677</v>
      </c>
      <c r="G150" s="495">
        <v>48222</v>
      </c>
      <c r="H150" s="494">
        <f t="shared" ca="1" si="15"/>
        <v>7329.1543072813047</v>
      </c>
      <c r="I150" s="496">
        <f t="shared" ca="1" si="16"/>
        <v>137021.35868012678</v>
      </c>
      <c r="J150" s="508">
        <f t="shared" ca="1" si="18"/>
        <v>2093978.1680550557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1949627.6550676476</v>
      </c>
      <c r="D151" s="494">
        <f t="shared" ca="1" si="12"/>
        <v>1463210.2954908658</v>
      </c>
      <c r="E151" s="494">
        <f t="shared" ca="1" si="13"/>
        <v>486417.35957678175</v>
      </c>
      <c r="F151" s="494">
        <f t="shared" ca="1" si="14"/>
        <v>269644714.11566001</v>
      </c>
      <c r="G151" s="495">
        <v>48253</v>
      </c>
      <c r="H151" s="494">
        <f t="shared" ca="1" si="15"/>
        <v>7316.051477454329</v>
      </c>
      <c r="I151" s="496">
        <f t="shared" ca="1" si="16"/>
        <v>136776.39623696156</v>
      </c>
      <c r="J151" s="508">
        <f t="shared" ca="1" si="18"/>
        <v>2093720.1027820634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1949627.6550676476</v>
      </c>
      <c r="D152" s="494">
        <f t="shared" ca="1" si="12"/>
        <v>1460575.5347931585</v>
      </c>
      <c r="E152" s="494">
        <f t="shared" ca="1" si="13"/>
        <v>489052.12027448905</v>
      </c>
      <c r="F152" s="494">
        <f t="shared" ca="1" si="14"/>
        <v>269155661.99538553</v>
      </c>
      <c r="G152" s="495">
        <v>48282</v>
      </c>
      <c r="H152" s="494">
        <f t="shared" ca="1" si="15"/>
        <v>7302.8776739657924</v>
      </c>
      <c r="I152" s="496">
        <f t="shared" ca="1" si="16"/>
        <v>127721.71291945093</v>
      </c>
      <c r="J152" s="508">
        <f t="shared" ca="1" si="18"/>
        <v>2084652.2456610643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1949627.6550676476</v>
      </c>
      <c r="D153" s="494">
        <f t="shared" ca="1" si="12"/>
        <v>1457926.5024750049</v>
      </c>
      <c r="E153" s="494">
        <f t="shared" ca="1" si="13"/>
        <v>491701.1525926427</v>
      </c>
      <c r="F153" s="494">
        <f t="shared" ca="1" si="14"/>
        <v>268663960.84279287</v>
      </c>
      <c r="G153" s="495">
        <v>48313</v>
      </c>
      <c r="H153" s="494">
        <f t="shared" ca="1" si="15"/>
        <v>7289.6325123750248</v>
      </c>
      <c r="I153" s="496">
        <f t="shared" ca="1" si="16"/>
        <v>136282.48352366351</v>
      </c>
      <c r="J153" s="508">
        <f t="shared" ca="1" si="18"/>
        <v>2093199.7711036862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1949627.6550676476</v>
      </c>
      <c r="D154" s="494">
        <f t="shared" ca="1" si="12"/>
        <v>1455263.1212317948</v>
      </c>
      <c r="E154" s="494">
        <f t="shared" ca="1" si="13"/>
        <v>494364.53383585275</v>
      </c>
      <c r="F154" s="494">
        <f t="shared" ca="1" si="14"/>
        <v>268169596.30895701</v>
      </c>
      <c r="G154" s="495">
        <v>48343</v>
      </c>
      <c r="H154" s="494">
        <f t="shared" ca="1" si="15"/>
        <v>7276.3156061589743</v>
      </c>
      <c r="I154" s="496">
        <f t="shared" ca="1" si="16"/>
        <v>131645.34081296847</v>
      </c>
      <c r="J154" s="508">
        <f t="shared" ca="1" si="18"/>
        <v>2088549.3114867751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1949627.6550676476</v>
      </c>
      <c r="D155" s="494">
        <f t="shared" ca="1" si="12"/>
        <v>1452585.3133401838</v>
      </c>
      <c r="E155" s="494">
        <f t="shared" ca="1" si="13"/>
        <v>497042.34172746376</v>
      </c>
      <c r="F155" s="494">
        <f t="shared" ca="1" si="14"/>
        <v>267672553.96722955</v>
      </c>
      <c r="G155" s="495">
        <v>48374</v>
      </c>
      <c r="H155" s="494">
        <f t="shared" ca="1" si="15"/>
        <v>7262.9265667009195</v>
      </c>
      <c r="I155" s="496">
        <f t="shared" ca="1" si="16"/>
        <v>135783.20559776854</v>
      </c>
      <c r="J155" s="508">
        <f t="shared" ca="1" si="18"/>
        <v>2092673.787232117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1949627.6550676476</v>
      </c>
      <c r="D156" s="494">
        <f t="shared" ca="1" si="12"/>
        <v>1449893.0006558266</v>
      </c>
      <c r="E156" s="494">
        <f t="shared" ca="1" si="13"/>
        <v>499734.65441182093</v>
      </c>
      <c r="F156" s="494">
        <f t="shared" ca="1" si="14"/>
        <v>267172819.31281772</v>
      </c>
      <c r="G156" s="495">
        <v>48404</v>
      </c>
      <c r="H156" s="494">
        <f t="shared" ca="1" si="15"/>
        <v>7249.4650032791333</v>
      </c>
      <c r="I156" s="496">
        <f t="shared" ca="1" si="16"/>
        <v>131159.55144394244</v>
      </c>
      <c r="J156" s="508">
        <f t="shared" ca="1" si="18"/>
        <v>2088036.671514869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1949627.6550676476</v>
      </c>
      <c r="D157" s="494">
        <f t="shared" ca="1" si="12"/>
        <v>1447186.104611096</v>
      </c>
      <c r="E157" s="494">
        <f t="shared" ca="1" si="13"/>
        <v>502441.5504565516</v>
      </c>
      <c r="F157" s="494">
        <f t="shared" ca="1" si="14"/>
        <v>266670377.76236117</v>
      </c>
      <c r="G157" s="495">
        <v>48435</v>
      </c>
      <c r="H157" s="494">
        <f t="shared" ca="1" si="15"/>
        <v>7235.9305230554801</v>
      </c>
      <c r="I157" s="496">
        <f t="shared" ca="1" si="16"/>
        <v>135278.50417872335</v>
      </c>
      <c r="J157" s="508">
        <f t="shared" ca="1" si="18"/>
        <v>2092142.0897694263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1949627.6550676476</v>
      </c>
      <c r="D158" s="494">
        <f t="shared" ca="1" si="12"/>
        <v>1444464.5462127896</v>
      </c>
      <c r="E158" s="494">
        <f t="shared" ca="1" si="13"/>
        <v>505163.10885485797</v>
      </c>
      <c r="F158" s="494">
        <f t="shared" ca="1" si="14"/>
        <v>266165214.65350631</v>
      </c>
      <c r="G158" s="495">
        <v>48466</v>
      </c>
      <c r="H158" s="494">
        <f t="shared" ca="1" si="15"/>
        <v>7222.3227310639477</v>
      </c>
      <c r="I158" s="496">
        <f t="shared" ca="1" si="16"/>
        <v>135024.10127367554</v>
      </c>
      <c r="J158" s="508">
        <f t="shared" ca="1" si="18"/>
        <v>2091874.079072387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1949627.6550676476</v>
      </c>
      <c r="D159" s="494">
        <f t="shared" ca="1" si="12"/>
        <v>1441728.246039826</v>
      </c>
      <c r="E159" s="494">
        <f t="shared" ca="1" si="13"/>
        <v>507899.40902782162</v>
      </c>
      <c r="F159" s="494">
        <f t="shared" ca="1" si="14"/>
        <v>265657315.24447849</v>
      </c>
      <c r="G159" s="495">
        <v>48496</v>
      </c>
      <c r="H159" s="494">
        <f t="shared" ca="1" si="15"/>
        <v>7208.6412301991295</v>
      </c>
      <c r="I159" s="496">
        <f t="shared" ca="1" si="16"/>
        <v>130420.95518021809</v>
      </c>
      <c r="J159" s="508">
        <f t="shared" ca="1" si="18"/>
        <v>2087257.2514780648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1949627.6550676476</v>
      </c>
      <c r="D160" s="494">
        <f t="shared" ca="1" si="12"/>
        <v>1438977.1242409253</v>
      </c>
      <c r="E160" s="494">
        <f t="shared" ca="1" si="13"/>
        <v>510650.53082672227</v>
      </c>
      <c r="F160" s="494">
        <f t="shared" ca="1" si="14"/>
        <v>265146664.71365178</v>
      </c>
      <c r="G160" s="495">
        <v>48527</v>
      </c>
      <c r="H160" s="494">
        <f t="shared" ca="1" si="15"/>
        <v>7194.8856212046267</v>
      </c>
      <c r="I160" s="496">
        <f t="shared" ca="1" si="16"/>
        <v>134511.15395212092</v>
      </c>
      <c r="J160" s="508">
        <f t="shared" ca="1" si="18"/>
        <v>2091333.6946409731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1949627.6550676476</v>
      </c>
      <c r="D161" s="494">
        <f t="shared" ca="1" si="12"/>
        <v>1436211.1005322805</v>
      </c>
      <c r="E161" s="494">
        <f t="shared" ca="1" si="13"/>
        <v>513416.55453536706</v>
      </c>
      <c r="F161" s="494">
        <f t="shared" ca="1" si="14"/>
        <v>264633248.15911642</v>
      </c>
      <c r="G161" s="495">
        <v>48557</v>
      </c>
      <c r="H161" s="494">
        <f t="shared" ca="1" si="15"/>
        <v>7181.0555026614029</v>
      </c>
      <c r="I161" s="496">
        <f t="shared" ca="1" si="16"/>
        <v>129921.86570968936</v>
      </c>
      <c r="J161" s="508">
        <f t="shared" ca="1" si="18"/>
        <v>2086730.5762799985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1949627.6550676476</v>
      </c>
      <c r="D162" s="494">
        <f t="shared" ca="1" si="12"/>
        <v>1433430.0941952139</v>
      </c>
      <c r="E162" s="494">
        <f t="shared" ca="1" si="13"/>
        <v>516197.56087243371</v>
      </c>
      <c r="F162" s="494">
        <f t="shared" ca="1" si="14"/>
        <v>264117050.59824398</v>
      </c>
      <c r="G162" s="495">
        <v>48588</v>
      </c>
      <c r="H162" s="494">
        <f t="shared" ca="1" si="15"/>
        <v>7167.1504709760693</v>
      </c>
      <c r="I162" s="496">
        <f t="shared" ca="1" si="16"/>
        <v>133992.6346512326</v>
      </c>
      <c r="J162" s="508">
        <f t="shared" ca="1" si="18"/>
        <v>2090787.4401898561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1949627.6550676476</v>
      </c>
      <c r="D163" s="494">
        <f t="shared" ca="1" si="12"/>
        <v>1430634.0240738217</v>
      </c>
      <c r="E163" s="494">
        <f t="shared" ca="1" si="13"/>
        <v>518993.63099382585</v>
      </c>
      <c r="F163" s="494">
        <f t="shared" ca="1" si="14"/>
        <v>263598056.96725017</v>
      </c>
      <c r="G163" s="495">
        <v>48619</v>
      </c>
      <c r="H163" s="494">
        <f t="shared" ca="1" si="15"/>
        <v>7153.1701203691082</v>
      </c>
      <c r="I163" s="496">
        <f t="shared" ca="1" si="16"/>
        <v>133731.26661957754</v>
      </c>
      <c r="J163" s="508">
        <f t="shared" ca="1" si="18"/>
        <v>2090512.0918075943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1949627.6550676476</v>
      </c>
      <c r="D164" s="494">
        <f t="shared" ca="1" si="12"/>
        <v>1427822.808572605</v>
      </c>
      <c r="E164" s="494">
        <f t="shared" ca="1" si="13"/>
        <v>521804.84649504256</v>
      </c>
      <c r="F164" s="494">
        <f t="shared" ca="1" si="14"/>
        <v>263076252.12075514</v>
      </c>
      <c r="G164" s="495">
        <v>48647</v>
      </c>
      <c r="H164" s="494">
        <f t="shared" ca="1" si="15"/>
        <v>7139.1140428630251</v>
      </c>
      <c r="I164" s="496">
        <f t="shared" ca="1" si="16"/>
        <v>120552.17805302241</v>
      </c>
      <c r="J164" s="508">
        <f t="shared" ca="1" si="18"/>
        <v>2077318.947163533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1949627.6550676476</v>
      </c>
      <c r="D165" s="494">
        <f t="shared" ca="1" si="12"/>
        <v>1424996.3656540904</v>
      </c>
      <c r="E165" s="494">
        <f t="shared" ca="1" si="13"/>
        <v>524631.28941355716</v>
      </c>
      <c r="F165" s="494">
        <f t="shared" ca="1" si="14"/>
        <v>262551620.83134156</v>
      </c>
      <c r="G165" s="495">
        <v>48678</v>
      </c>
      <c r="H165" s="494">
        <f t="shared" ca="1" si="15"/>
        <v>7124.9818282704518</v>
      </c>
      <c r="I165" s="496">
        <f t="shared" ca="1" si="16"/>
        <v>133204.27565714234</v>
      </c>
      <c r="J165" s="508">
        <f t="shared" ca="1" si="18"/>
        <v>2089956.9125530603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1949627.6550676476</v>
      </c>
      <c r="D166" s="494">
        <f t="shared" ca="1" si="12"/>
        <v>1422154.6128364336</v>
      </c>
      <c r="E166" s="494">
        <f t="shared" ca="1" si="13"/>
        <v>527473.042231214</v>
      </c>
      <c r="F166" s="494">
        <f t="shared" ca="1" si="14"/>
        <v>262024147.78911036</v>
      </c>
      <c r="G166" s="495">
        <v>48708</v>
      </c>
      <c r="H166" s="494">
        <f t="shared" ca="1" si="15"/>
        <v>7110.7730641821681</v>
      </c>
      <c r="I166" s="496">
        <f t="shared" ca="1" si="16"/>
        <v>128650.29420735735</v>
      </c>
      <c r="J166" s="508">
        <f t="shared" ca="1" si="18"/>
        <v>2085388.7223391871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1949627.6550676476</v>
      </c>
      <c r="D167" s="494">
        <f t="shared" ca="1" si="12"/>
        <v>1419297.4671910144</v>
      </c>
      <c r="E167" s="494">
        <f t="shared" ca="1" si="13"/>
        <v>530330.18787663314</v>
      </c>
      <c r="F167" s="494">
        <f t="shared" ca="1" si="14"/>
        <v>261493817.60123372</v>
      </c>
      <c r="G167" s="495">
        <v>48739</v>
      </c>
      <c r="H167" s="494">
        <f t="shared" ca="1" si="15"/>
        <v>7096.487335955072</v>
      </c>
      <c r="I167" s="496">
        <f t="shared" ca="1" si="16"/>
        <v>132671.5601638862</v>
      </c>
      <c r="J167" s="508">
        <f t="shared" ca="1" si="18"/>
        <v>2089395.7025674889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1949627.6550676476</v>
      </c>
      <c r="D168" s="494">
        <f t="shared" ca="1" si="12"/>
        <v>1416424.8453400161</v>
      </c>
      <c r="E168" s="494">
        <f t="shared" ca="1" si="13"/>
        <v>533202.80972763151</v>
      </c>
      <c r="F168" s="494">
        <f t="shared" ca="1" si="14"/>
        <v>260960614.79150608</v>
      </c>
      <c r="G168" s="495">
        <v>48769</v>
      </c>
      <c r="H168" s="494">
        <f t="shared" ca="1" si="15"/>
        <v>7082.1242267000807</v>
      </c>
      <c r="I168" s="496">
        <f t="shared" ca="1" si="16"/>
        <v>128131.97062460452</v>
      </c>
      <c r="J168" s="508">
        <f t="shared" ca="1" si="18"/>
        <v>2084841.7499189521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1949627.6550676476</v>
      </c>
      <c r="D169" s="494">
        <f t="shared" ca="1" si="12"/>
        <v>1413536.6634539913</v>
      </c>
      <c r="E169" s="494">
        <f t="shared" ca="1" si="13"/>
        <v>536090.99161365628</v>
      </c>
      <c r="F169" s="494">
        <f t="shared" ca="1" si="14"/>
        <v>260424523.79989243</v>
      </c>
      <c r="G169" s="495">
        <v>48800</v>
      </c>
      <c r="H169" s="494">
        <f t="shared" ca="1" si="15"/>
        <v>7067.6833172699562</v>
      </c>
      <c r="I169" s="496">
        <f t="shared" ca="1" si="16"/>
        <v>132133.05795609922</v>
      </c>
      <c r="J169" s="508">
        <f t="shared" ca="1" si="18"/>
        <v>2088828.3963410167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1949627.6550676476</v>
      </c>
      <c r="D170" s="494">
        <f t="shared" ca="1" si="12"/>
        <v>1410632.8372494173</v>
      </c>
      <c r="E170" s="494">
        <f t="shared" ca="1" si="13"/>
        <v>538994.81781823025</v>
      </c>
      <c r="F170" s="494">
        <f t="shared" ca="1" si="14"/>
        <v>259885528.9820742</v>
      </c>
      <c r="G170" s="495">
        <v>48831</v>
      </c>
      <c r="H170" s="494">
        <f t="shared" ca="1" si="15"/>
        <v>7053.1641862470869</v>
      </c>
      <c r="I170" s="496">
        <f t="shared" ca="1" si="16"/>
        <v>131861.61721734551</v>
      </c>
      <c r="J170" s="508">
        <f t="shared" ca="1" si="18"/>
        <v>2088542.4364712401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1949627.6550676476</v>
      </c>
      <c r="D171" s="494">
        <f t="shared" ca="1" si="12"/>
        <v>1407713.2819862354</v>
      </c>
      <c r="E171" s="494">
        <f t="shared" ca="1" si="13"/>
        <v>541914.37308141217</v>
      </c>
      <c r="F171" s="494">
        <f t="shared" ca="1" si="14"/>
        <v>259343614.60899279</v>
      </c>
      <c r="G171" s="495">
        <v>48861</v>
      </c>
      <c r="H171" s="494">
        <f t="shared" ca="1" si="15"/>
        <v>7038.5664099311771</v>
      </c>
      <c r="I171" s="496">
        <f t="shared" ca="1" si="16"/>
        <v>127343.90920121635</v>
      </c>
      <c r="J171" s="508">
        <f t="shared" ca="1" si="18"/>
        <v>2084010.1306787953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1949627.6550676476</v>
      </c>
      <c r="D172" s="494">
        <f t="shared" ca="1" si="12"/>
        <v>1404777.9124653777</v>
      </c>
      <c r="E172" s="494">
        <f t="shared" ca="1" si="13"/>
        <v>544849.74260226986</v>
      </c>
      <c r="F172" s="494">
        <f t="shared" ca="1" si="14"/>
        <v>258798764.86639053</v>
      </c>
      <c r="G172" s="495">
        <v>48892</v>
      </c>
      <c r="H172" s="494">
        <f t="shared" ca="1" si="15"/>
        <v>7023.8895623268882</v>
      </c>
      <c r="I172" s="496">
        <f t="shared" ca="1" si="16"/>
        <v>131314.31686368669</v>
      </c>
      <c r="J172" s="508">
        <f t="shared" ca="1" si="18"/>
        <v>2087965.8614936613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1949627.6550676476</v>
      </c>
      <c r="D173" s="494">
        <f t="shared" ca="1" si="12"/>
        <v>1401826.6430262821</v>
      </c>
      <c r="E173" s="494">
        <f t="shared" ca="1" si="13"/>
        <v>547801.01204136549</v>
      </c>
      <c r="F173" s="494">
        <f t="shared" ca="1" si="14"/>
        <v>258250963.85434917</v>
      </c>
      <c r="G173" s="495">
        <v>48922</v>
      </c>
      <c r="H173" s="494">
        <f t="shared" ca="1" si="15"/>
        <v>7009.13321513141</v>
      </c>
      <c r="I173" s="496">
        <f t="shared" ca="1" si="16"/>
        <v>126811.39478453135</v>
      </c>
      <c r="J173" s="508">
        <f t="shared" ca="1" si="18"/>
        <v>2083448.1830673104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1949627.6550676476</v>
      </c>
      <c r="D174" s="494">
        <f t="shared" ca="1" si="12"/>
        <v>1398859.3875443914</v>
      </c>
      <c r="E174" s="494">
        <f t="shared" ca="1" si="13"/>
        <v>550768.26752325613</v>
      </c>
      <c r="F174" s="494">
        <f t="shared" ca="1" si="14"/>
        <v>257700195.58682591</v>
      </c>
      <c r="G174" s="495">
        <v>48953</v>
      </c>
      <c r="H174" s="494">
        <f t="shared" ca="1" si="15"/>
        <v>6994.296937721957</v>
      </c>
      <c r="I174" s="496">
        <f t="shared" ca="1" si="16"/>
        <v>130761.07136491878</v>
      </c>
      <c r="J174" s="508">
        <f t="shared" ca="1" si="18"/>
        <v>2087383.0233702883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1949627.6550676476</v>
      </c>
      <c r="D175" s="494">
        <f t="shared" ca="1" si="12"/>
        <v>1395876.0594286404</v>
      </c>
      <c r="E175" s="494">
        <f t="shared" ca="1" si="13"/>
        <v>553751.59563900717</v>
      </c>
      <c r="F175" s="494">
        <f t="shared" ca="1" si="14"/>
        <v>257146443.99118689</v>
      </c>
      <c r="G175" s="495">
        <v>48984</v>
      </c>
      <c r="H175" s="494">
        <f t="shared" ca="1" si="15"/>
        <v>6979.3802971432024</v>
      </c>
      <c r="I175" s="496">
        <f t="shared" ca="1" si="16"/>
        <v>130482.1990321295</v>
      </c>
      <c r="J175" s="508">
        <f t="shared" ca="1" si="18"/>
        <v>2087089.2343969203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1949627.6550676476</v>
      </c>
      <c r="D176" s="494">
        <f t="shared" ref="D176:D239" ca="1" si="20">+F175*(($H$6/100)/$H$9)</f>
        <v>1392876.571618929</v>
      </c>
      <c r="E176" s="494">
        <f t="shared" ref="E176:E239" ca="1" si="21">+C176-D176</f>
        <v>556751.08344871853</v>
      </c>
      <c r="F176" s="494">
        <f t="shared" ref="F176:F239" ca="1" si="22">IF(F175&lt;1,0,+F175-E176)</f>
        <v>256589692.90773818</v>
      </c>
      <c r="G176" s="495">
        <v>49012</v>
      </c>
      <c r="H176" s="494">
        <f t="shared" ref="H176:H239" ca="1" si="23">+D176*$H$7/100</f>
        <v>6964.3828580946456</v>
      </c>
      <c r="I176" s="496">
        <f t="shared" ref="I176:I239" ca="1" si="24">+F175*$R$41*O176</f>
        <v>117601.6403853028</v>
      </c>
      <c r="J176" s="508">
        <f t="shared" ca="1" si="18"/>
        <v>2074193.678311045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1949627.6550676476</v>
      </c>
      <c r="D177" s="494">
        <f t="shared" ca="1" si="20"/>
        <v>1389860.8365835818</v>
      </c>
      <c r="E177" s="494">
        <f t="shared" ca="1" si="21"/>
        <v>559766.81848406582</v>
      </c>
      <c r="F177" s="494">
        <f t="shared" ca="1" si="22"/>
        <v>256029926.08925411</v>
      </c>
      <c r="G177" s="495">
        <v>49043</v>
      </c>
      <c r="H177" s="494">
        <f t="shared" ca="1" si="23"/>
        <v>6949.3041829179092</v>
      </c>
      <c r="I177" s="496">
        <f t="shared" ca="1" si="24"/>
        <v>129919.91450895141</v>
      </c>
      <c r="J177" s="508">
        <f t="shared" ref="J177:J240" ca="1" si="26">+C177+H177+I177</f>
        <v>2086496.8737595167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1949627.6550676476</v>
      </c>
      <c r="D178" s="494">
        <f t="shared" ca="1" si="20"/>
        <v>1386828.7663167932</v>
      </c>
      <c r="E178" s="494">
        <f t="shared" ca="1" si="21"/>
        <v>562798.88875085441</v>
      </c>
      <c r="F178" s="494">
        <f t="shared" ca="1" si="22"/>
        <v>255467127.20050326</v>
      </c>
      <c r="G178" s="495">
        <v>49073</v>
      </c>
      <c r="H178" s="494">
        <f t="shared" ca="1" si="23"/>
        <v>6934.1438315839659</v>
      </c>
      <c r="I178" s="496">
        <f t="shared" ca="1" si="24"/>
        <v>125454.6637837345</v>
      </c>
      <c r="J178" s="508">
        <f t="shared" ca="1" si="26"/>
        <v>2082016.4626829659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1949627.6550676476</v>
      </c>
      <c r="D179" s="494">
        <f t="shared" ca="1" si="20"/>
        <v>1383780.2723360595</v>
      </c>
      <c r="E179" s="494">
        <f t="shared" ca="1" si="21"/>
        <v>565847.38273158809</v>
      </c>
      <c r="F179" s="494">
        <f t="shared" ca="1" si="22"/>
        <v>254901279.81777167</v>
      </c>
      <c r="G179" s="495">
        <v>49104</v>
      </c>
      <c r="H179" s="494">
        <f t="shared" ca="1" si="23"/>
        <v>6918.9013616802977</v>
      </c>
      <c r="I179" s="496">
        <f t="shared" ca="1" si="24"/>
        <v>129351.52207252147</v>
      </c>
      <c r="J179" s="508">
        <f t="shared" ca="1" si="26"/>
        <v>2085898.0785018494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1949627.6550676476</v>
      </c>
      <c r="D180" s="494">
        <f t="shared" ca="1" si="20"/>
        <v>1380715.2656795967</v>
      </c>
      <c r="E180" s="494">
        <f t="shared" ca="1" si="21"/>
        <v>568912.38938805088</v>
      </c>
      <c r="F180" s="494">
        <f t="shared" ca="1" si="22"/>
        <v>254332367.42838362</v>
      </c>
      <c r="G180" s="495">
        <v>49134</v>
      </c>
      <c r="H180" s="494">
        <f t="shared" ca="1" si="23"/>
        <v>6903.5763283979832</v>
      </c>
      <c r="I180" s="496">
        <f t="shared" ca="1" si="24"/>
        <v>124901.6271107081</v>
      </c>
      <c r="J180" s="508">
        <f t="shared" ca="1" si="26"/>
        <v>2081432.8585067536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1949627.6550676476</v>
      </c>
      <c r="D181" s="494">
        <f t="shared" ca="1" si="20"/>
        <v>1377633.6569037447</v>
      </c>
      <c r="E181" s="494">
        <f t="shared" ca="1" si="21"/>
        <v>571993.9981639029</v>
      </c>
      <c r="F181" s="494">
        <f t="shared" ca="1" si="22"/>
        <v>253760373.43021971</v>
      </c>
      <c r="G181" s="495">
        <v>49165</v>
      </c>
      <c r="H181" s="494">
        <f t="shared" ca="1" si="23"/>
        <v>6888.1682845187233</v>
      </c>
      <c r="I181" s="496">
        <f t="shared" ca="1" si="24"/>
        <v>128776.95537457157</v>
      </c>
      <c r="J181" s="508">
        <f t="shared" ca="1" si="26"/>
        <v>2085292.7787267377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1949627.6550676476</v>
      </c>
      <c r="D182" s="494">
        <f t="shared" ca="1" si="20"/>
        <v>1374535.3560803568</v>
      </c>
      <c r="E182" s="494">
        <f t="shared" ca="1" si="21"/>
        <v>575092.29898729082</v>
      </c>
      <c r="F182" s="494">
        <f t="shared" ca="1" si="22"/>
        <v>253185281.13123241</v>
      </c>
      <c r="G182" s="495">
        <v>49196</v>
      </c>
      <c r="H182" s="494">
        <f t="shared" ca="1" si="23"/>
        <v>6872.6767804017836</v>
      </c>
      <c r="I182" s="496">
        <f t="shared" ca="1" si="24"/>
        <v>128487.33574683456</v>
      </c>
      <c r="J182" s="508">
        <f t="shared" ca="1" si="26"/>
        <v>2084987.6675948838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1949627.6550676476</v>
      </c>
      <c r="D183" s="494">
        <f t="shared" ca="1" si="20"/>
        <v>1371420.2727941757</v>
      </c>
      <c r="E183" s="494">
        <f t="shared" ca="1" si="21"/>
        <v>578207.38227347191</v>
      </c>
      <c r="F183" s="494">
        <f t="shared" ca="1" si="22"/>
        <v>252607073.74895895</v>
      </c>
      <c r="G183" s="495">
        <v>49226</v>
      </c>
      <c r="H183" s="494">
        <f t="shared" ca="1" si="23"/>
        <v>6857.1013639708781</v>
      </c>
      <c r="I183" s="496">
        <f t="shared" ca="1" si="24"/>
        <v>124060.78775430388</v>
      </c>
      <c r="J183" s="508">
        <f t="shared" ca="1" si="26"/>
        <v>2080545.5441859222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1949627.6550676476</v>
      </c>
      <c r="D184" s="494">
        <f t="shared" ca="1" si="20"/>
        <v>1368288.3161401944</v>
      </c>
      <c r="E184" s="494">
        <f t="shared" ca="1" si="21"/>
        <v>581339.33892745315</v>
      </c>
      <c r="F184" s="494">
        <f t="shared" ca="1" si="22"/>
        <v>252025734.4100315</v>
      </c>
      <c r="G184" s="495">
        <v>49257</v>
      </c>
      <c r="H184" s="494">
        <f t="shared" ca="1" si="23"/>
        <v>6841.4415807009718</v>
      </c>
      <c r="I184" s="496">
        <f t="shared" ca="1" si="24"/>
        <v>127903.38167488952</v>
      </c>
      <c r="J184" s="508">
        <f t="shared" ca="1" si="26"/>
        <v>2084372.478323238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1949627.6550676476</v>
      </c>
      <c r="D185" s="494">
        <f t="shared" ca="1" si="20"/>
        <v>1365139.3947210039</v>
      </c>
      <c r="E185" s="494">
        <f t="shared" ca="1" si="21"/>
        <v>584488.26034664363</v>
      </c>
      <c r="F185" s="494">
        <f t="shared" ca="1" si="22"/>
        <v>251441246.14968485</v>
      </c>
      <c r="G185" s="495">
        <v>49287</v>
      </c>
      <c r="H185" s="494">
        <f t="shared" ca="1" si="23"/>
        <v>6825.6969736050196</v>
      </c>
      <c r="I185" s="496">
        <f t="shared" ca="1" si="24"/>
        <v>123492.60986091541</v>
      </c>
      <c r="J185" s="508">
        <f t="shared" ca="1" si="26"/>
        <v>2079945.9619021681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1949627.6550676476</v>
      </c>
      <c r="D186" s="494">
        <f t="shared" ca="1" si="20"/>
        <v>1361973.4166441264</v>
      </c>
      <c r="E186" s="494">
        <f t="shared" ca="1" si="21"/>
        <v>587654.23842352116</v>
      </c>
      <c r="F186" s="494">
        <f t="shared" ca="1" si="22"/>
        <v>250853591.91126132</v>
      </c>
      <c r="G186" s="495">
        <v>49318</v>
      </c>
      <c r="H186" s="494">
        <f t="shared" ca="1" si="23"/>
        <v>6809.8670832206317</v>
      </c>
      <c r="I186" s="496">
        <f t="shared" ca="1" si="24"/>
        <v>127313.08430045708</v>
      </c>
      <c r="J186" s="508">
        <f t="shared" ca="1" si="26"/>
        <v>2083750.6064513254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1949627.6550676476</v>
      </c>
      <c r="D187" s="494">
        <f t="shared" ca="1" si="20"/>
        <v>1358790.2895193321</v>
      </c>
      <c r="E187" s="494">
        <f t="shared" ca="1" si="21"/>
        <v>590837.36554831546</v>
      </c>
      <c r="F187" s="494">
        <f t="shared" ca="1" si="22"/>
        <v>250262754.54571301</v>
      </c>
      <c r="G187" s="495">
        <v>49349</v>
      </c>
      <c r="H187" s="494">
        <f t="shared" ca="1" si="23"/>
        <v>6793.9514475966607</v>
      </c>
      <c r="I187" s="496">
        <f t="shared" ca="1" si="24"/>
        <v>127015.53537106862</v>
      </c>
      <c r="J187" s="508">
        <f t="shared" ca="1" si="26"/>
        <v>2083437.141886313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1949627.6550676476</v>
      </c>
      <c r="D188" s="494">
        <f t="shared" ca="1" si="20"/>
        <v>1355589.9204559454</v>
      </c>
      <c r="E188" s="494">
        <f t="shared" ca="1" si="21"/>
        <v>594037.73461170215</v>
      </c>
      <c r="F188" s="494">
        <f t="shared" ca="1" si="22"/>
        <v>249668716.81110132</v>
      </c>
      <c r="G188" s="495">
        <v>49377</v>
      </c>
      <c r="H188" s="494">
        <f t="shared" ca="1" si="23"/>
        <v>6777.9496022797275</v>
      </c>
      <c r="I188" s="496">
        <f t="shared" ca="1" si="24"/>
        <v>114453.49974557274</v>
      </c>
      <c r="J188" s="508">
        <f t="shared" ca="1" si="26"/>
        <v>2070859.1044155001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1949627.6550676476</v>
      </c>
      <c r="D189" s="494">
        <f t="shared" ca="1" si="20"/>
        <v>1352372.2160601323</v>
      </c>
      <c r="E189" s="494">
        <f t="shared" ca="1" si="21"/>
        <v>597255.43900751532</v>
      </c>
      <c r="F189" s="494">
        <f t="shared" ca="1" si="22"/>
        <v>249071461.3720938</v>
      </c>
      <c r="G189" s="495">
        <v>49408</v>
      </c>
      <c r="H189" s="494">
        <f t="shared" ca="1" si="23"/>
        <v>6761.8610803006613</v>
      </c>
      <c r="I189" s="496">
        <f t="shared" ca="1" si="24"/>
        <v>126415.59361202095</v>
      </c>
      <c r="J189" s="508">
        <f t="shared" ca="1" si="26"/>
        <v>2082805.1097599692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1949627.6550676476</v>
      </c>
      <c r="D190" s="494">
        <f t="shared" ca="1" si="20"/>
        <v>1349137.0824321748</v>
      </c>
      <c r="E190" s="494">
        <f t="shared" ca="1" si="21"/>
        <v>600490.57263547275</v>
      </c>
      <c r="F190" s="494">
        <f t="shared" ca="1" si="22"/>
        <v>248470970.79945832</v>
      </c>
      <c r="G190" s="495">
        <v>49438</v>
      </c>
      <c r="H190" s="494">
        <f t="shared" ca="1" si="23"/>
        <v>6745.685412160874</v>
      </c>
      <c r="I190" s="496">
        <f t="shared" ca="1" si="24"/>
        <v>122045.01607232595</v>
      </c>
      <c r="J190" s="508">
        <f t="shared" ca="1" si="26"/>
        <v>2078418.3565521343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1949627.6550676476</v>
      </c>
      <c r="D191" s="494">
        <f t="shared" ca="1" si="20"/>
        <v>1345884.4251637326</v>
      </c>
      <c r="E191" s="494">
        <f t="shared" ca="1" si="21"/>
        <v>603743.22990391497</v>
      </c>
      <c r="F191" s="494">
        <f t="shared" ca="1" si="22"/>
        <v>247867227.56955442</v>
      </c>
      <c r="G191" s="495">
        <v>49469</v>
      </c>
      <c r="H191" s="494">
        <f t="shared" ca="1" si="23"/>
        <v>6729.4221258186626</v>
      </c>
      <c r="I191" s="496">
        <f t="shared" ca="1" si="24"/>
        <v>125809.13488145905</v>
      </c>
      <c r="J191" s="508">
        <f t="shared" ca="1" si="26"/>
        <v>2082166.2120749252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1949627.6550676476</v>
      </c>
      <c r="D192" s="494">
        <f t="shared" ca="1" si="20"/>
        <v>1342614.1493350866</v>
      </c>
      <c r="E192" s="494">
        <f t="shared" ca="1" si="21"/>
        <v>607013.505732561</v>
      </c>
      <c r="F192" s="494">
        <f t="shared" ca="1" si="22"/>
        <v>247260214.06382185</v>
      </c>
      <c r="G192" s="495">
        <v>49499</v>
      </c>
      <c r="H192" s="494">
        <f t="shared" ca="1" si="23"/>
        <v>6713.0707466754329</v>
      </c>
      <c r="I192" s="496">
        <f t="shared" ca="1" si="24"/>
        <v>121454.94150908166</v>
      </c>
      <c r="J192" s="508">
        <f t="shared" ca="1" si="26"/>
        <v>2077795.6673234047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1949627.6550676476</v>
      </c>
      <c r="D193" s="494">
        <f t="shared" ca="1" si="20"/>
        <v>1339326.1595123685</v>
      </c>
      <c r="E193" s="494">
        <f t="shared" ca="1" si="21"/>
        <v>610301.49555527908</v>
      </c>
      <c r="F193" s="494">
        <f t="shared" ca="1" si="22"/>
        <v>246649912.56826657</v>
      </c>
      <c r="G193" s="495">
        <v>49530</v>
      </c>
      <c r="H193" s="494">
        <f t="shared" ca="1" si="23"/>
        <v>6696.6307975618429</v>
      </c>
      <c r="I193" s="496">
        <f t="shared" ca="1" si="24"/>
        <v>125196.08838764846</v>
      </c>
      <c r="J193" s="508">
        <f t="shared" ca="1" si="26"/>
        <v>2081520.3742528581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1949627.6550676476</v>
      </c>
      <c r="D194" s="494">
        <f t="shared" ca="1" si="20"/>
        <v>1336020.3597447772</v>
      </c>
      <c r="E194" s="494">
        <f t="shared" ca="1" si="21"/>
        <v>613607.29532287037</v>
      </c>
      <c r="F194" s="494">
        <f t="shared" ca="1" si="22"/>
        <v>246036305.27294371</v>
      </c>
      <c r="G194" s="495">
        <v>49561</v>
      </c>
      <c r="H194" s="494">
        <f t="shared" ca="1" si="23"/>
        <v>6680.1017987238856</v>
      </c>
      <c r="I194" s="496">
        <f t="shared" ca="1" si="24"/>
        <v>124887.07239706563</v>
      </c>
      <c r="J194" s="508">
        <f t="shared" ca="1" si="26"/>
        <v>2081194.8292634371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1949627.6550676476</v>
      </c>
      <c r="D195" s="494">
        <f t="shared" ca="1" si="20"/>
        <v>1332696.6535617784</v>
      </c>
      <c r="E195" s="494">
        <f t="shared" ca="1" si="21"/>
        <v>616931.00150586921</v>
      </c>
      <c r="F195" s="494">
        <f t="shared" ca="1" si="22"/>
        <v>245419374.27143782</v>
      </c>
      <c r="G195" s="495">
        <v>49591</v>
      </c>
      <c r="H195" s="494">
        <f t="shared" ca="1" si="23"/>
        <v>6663.4832678088915</v>
      </c>
      <c r="I195" s="496">
        <f t="shared" ca="1" si="24"/>
        <v>120557.7895837424</v>
      </c>
      <c r="J195" s="508">
        <f t="shared" ca="1" si="26"/>
        <v>2076848.9279191988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1949627.6550676476</v>
      </c>
      <c r="D196" s="494">
        <f t="shared" ca="1" si="20"/>
        <v>1329354.9439702882</v>
      </c>
      <c r="E196" s="494">
        <f t="shared" ca="1" si="21"/>
        <v>620272.71109735942</v>
      </c>
      <c r="F196" s="494">
        <f t="shared" ca="1" si="22"/>
        <v>244799101.56034046</v>
      </c>
      <c r="G196" s="495">
        <v>49622</v>
      </c>
      <c r="H196" s="494">
        <f t="shared" ca="1" si="23"/>
        <v>6646.7747198514408</v>
      </c>
      <c r="I196" s="496">
        <f t="shared" ca="1" si="24"/>
        <v>124264.009839438</v>
      </c>
      <c r="J196" s="508">
        <f t="shared" ca="1" si="26"/>
        <v>2080538.4396269368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1949627.6550676476</v>
      </c>
      <c r="D197" s="494">
        <f t="shared" ca="1" si="20"/>
        <v>1325995.1334518443</v>
      </c>
      <c r="E197" s="494">
        <f t="shared" ca="1" si="21"/>
        <v>623632.52161580324</v>
      </c>
      <c r="F197" s="494">
        <f t="shared" ca="1" si="22"/>
        <v>244175469.03872466</v>
      </c>
      <c r="G197" s="495">
        <v>49652</v>
      </c>
      <c r="H197" s="494">
        <f t="shared" ca="1" si="23"/>
        <v>6629.9756672592221</v>
      </c>
      <c r="I197" s="496">
        <f t="shared" ca="1" si="24"/>
        <v>119951.5597645668</v>
      </c>
      <c r="J197" s="508">
        <f t="shared" ca="1" si="26"/>
        <v>2076209.1904994736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1949627.6550676476</v>
      </c>
      <c r="D198" s="494">
        <f t="shared" ca="1" si="20"/>
        <v>1322617.1239597586</v>
      </c>
      <c r="E198" s="494">
        <f t="shared" ca="1" si="21"/>
        <v>627010.53110788902</v>
      </c>
      <c r="F198" s="494">
        <f t="shared" ca="1" si="22"/>
        <v>243548458.50761676</v>
      </c>
      <c r="G198" s="495">
        <v>49683</v>
      </c>
      <c r="H198" s="494">
        <f t="shared" ca="1" si="23"/>
        <v>6613.0856197987923</v>
      </c>
      <c r="I198" s="496">
        <f t="shared" ca="1" si="24"/>
        <v>123634.17915660757</v>
      </c>
      <c r="J198" s="508">
        <f t="shared" ca="1" si="26"/>
        <v>2079874.9198440539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1949627.6550676476</v>
      </c>
      <c r="D199" s="494">
        <f t="shared" ca="1" si="20"/>
        <v>1319220.8169162574</v>
      </c>
      <c r="E199" s="494">
        <f t="shared" ca="1" si="21"/>
        <v>630406.8381513902</v>
      </c>
      <c r="F199" s="494">
        <f t="shared" ca="1" si="22"/>
        <v>242918051.66946536</v>
      </c>
      <c r="G199" s="495">
        <v>49714</v>
      </c>
      <c r="H199" s="494">
        <f t="shared" ca="1" si="23"/>
        <v>6596.1040845812868</v>
      </c>
      <c r="I199" s="496">
        <f t="shared" ca="1" si="24"/>
        <v>123316.7028243566</v>
      </c>
      <c r="J199" s="508">
        <f t="shared" ca="1" si="26"/>
        <v>2079540.4619765854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1949627.6550676476</v>
      </c>
      <c r="D200" s="494">
        <f t="shared" ca="1" si="20"/>
        <v>1315806.1132096041</v>
      </c>
      <c r="E200" s="494">
        <f t="shared" ca="1" si="21"/>
        <v>633821.54185804352</v>
      </c>
      <c r="F200" s="494">
        <f t="shared" ca="1" si="22"/>
        <v>242284230.12760732</v>
      </c>
      <c r="G200" s="495">
        <v>49743</v>
      </c>
      <c r="H200" s="494">
        <f t="shared" ca="1" si="23"/>
        <v>6579.0305660480199</v>
      </c>
      <c r="I200" s="496">
        <f t="shared" ca="1" si="24"/>
        <v>115062.18380743676</v>
      </c>
      <c r="J200" s="508">
        <f t="shared" ca="1" si="26"/>
        <v>2071268.8694411325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1949627.6550676476</v>
      </c>
      <c r="D201" s="494">
        <f t="shared" ca="1" si="20"/>
        <v>1312372.9131912063</v>
      </c>
      <c r="E201" s="494">
        <f t="shared" ca="1" si="21"/>
        <v>637254.74187644129</v>
      </c>
      <c r="F201" s="494">
        <f t="shared" ca="1" si="22"/>
        <v>241646975.38573086</v>
      </c>
      <c r="G201" s="495">
        <v>49774</v>
      </c>
      <c r="H201" s="494">
        <f t="shared" ca="1" si="23"/>
        <v>6561.8645659560316</v>
      </c>
      <c r="I201" s="496">
        <f t="shared" ca="1" si="24"/>
        <v>122676.58185461182</v>
      </c>
      <c r="J201" s="508">
        <f t="shared" ca="1" si="26"/>
        <v>2078866.1014882154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1949627.6550676476</v>
      </c>
      <c r="D202" s="494">
        <f t="shared" ca="1" si="20"/>
        <v>1308921.1166727089</v>
      </c>
      <c r="E202" s="494">
        <f t="shared" ca="1" si="21"/>
        <v>640706.53839493869</v>
      </c>
      <c r="F202" s="494">
        <f t="shared" ca="1" si="22"/>
        <v>241006268.84733593</v>
      </c>
      <c r="G202" s="495">
        <v>49804</v>
      </c>
      <c r="H202" s="494">
        <f t="shared" ca="1" si="23"/>
        <v>6544.6055833635446</v>
      </c>
      <c r="I202" s="496">
        <f t="shared" ca="1" si="24"/>
        <v>118407.0179390081</v>
      </c>
      <c r="J202" s="508">
        <f t="shared" ca="1" si="26"/>
        <v>2074579.2785900191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1949627.6550676476</v>
      </c>
      <c r="D203" s="494">
        <f t="shared" ca="1" si="20"/>
        <v>1305450.6229230696</v>
      </c>
      <c r="E203" s="494">
        <f t="shared" ca="1" si="21"/>
        <v>644177.03214457794</v>
      </c>
      <c r="F203" s="494">
        <f t="shared" ca="1" si="22"/>
        <v>240362091.81519136</v>
      </c>
      <c r="G203" s="495">
        <v>49835</v>
      </c>
      <c r="H203" s="494">
        <f t="shared" ca="1" si="23"/>
        <v>6527.2531146153478</v>
      </c>
      <c r="I203" s="496">
        <f t="shared" ca="1" si="24"/>
        <v>122029.50745970108</v>
      </c>
      <c r="J203" s="508">
        <f t="shared" ca="1" si="26"/>
        <v>2078184.4156419639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1949627.6550676476</v>
      </c>
      <c r="D204" s="494">
        <f t="shared" ca="1" si="20"/>
        <v>1301961.3306656198</v>
      </c>
      <c r="E204" s="494">
        <f t="shared" ca="1" si="21"/>
        <v>647666.32440202776</v>
      </c>
      <c r="F204" s="494">
        <f t="shared" ca="1" si="22"/>
        <v>239714425.49078932</v>
      </c>
      <c r="G204" s="495">
        <v>49865</v>
      </c>
      <c r="H204" s="494">
        <f t="shared" ca="1" si="23"/>
        <v>6509.8066533280989</v>
      </c>
      <c r="I204" s="496">
        <f t="shared" ca="1" si="24"/>
        <v>117777.42498944375</v>
      </c>
      <c r="J204" s="508">
        <f t="shared" ca="1" si="26"/>
        <v>2073914.8867104193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1949627.6550676476</v>
      </c>
      <c r="D205" s="494">
        <f t="shared" ca="1" si="20"/>
        <v>1298453.1380751089</v>
      </c>
      <c r="E205" s="494">
        <f t="shared" ca="1" si="21"/>
        <v>651174.5169925387</v>
      </c>
      <c r="F205" s="494">
        <f t="shared" ca="1" si="22"/>
        <v>239063250.97379678</v>
      </c>
      <c r="G205" s="495">
        <v>49896</v>
      </c>
      <c r="H205" s="494">
        <f t="shared" ca="1" si="23"/>
        <v>6492.2656903755442</v>
      </c>
      <c r="I205" s="496">
        <f t="shared" ca="1" si="24"/>
        <v>121375.40410683631</v>
      </c>
      <c r="J205" s="508">
        <f t="shared" ca="1" si="26"/>
        <v>2077495.3248648595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1949627.6550676476</v>
      </c>
      <c r="D206" s="494">
        <f t="shared" ca="1" si="20"/>
        <v>1294925.9427747326</v>
      </c>
      <c r="E206" s="494">
        <f t="shared" ca="1" si="21"/>
        <v>654701.71229291498</v>
      </c>
      <c r="F206" s="494">
        <f t="shared" ca="1" si="22"/>
        <v>238408549.26150388</v>
      </c>
      <c r="G206" s="495">
        <v>49927</v>
      </c>
      <c r="H206" s="494">
        <f t="shared" ca="1" si="23"/>
        <v>6474.6297138736627</v>
      </c>
      <c r="I206" s="496">
        <f t="shared" ca="1" si="24"/>
        <v>121045.69274306577</v>
      </c>
      <c r="J206" s="508">
        <f t="shared" ca="1" si="26"/>
        <v>2077147.977524587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1949627.6550676476</v>
      </c>
      <c r="D207" s="494">
        <f t="shared" ca="1" si="20"/>
        <v>1291379.6418331461</v>
      </c>
      <c r="E207" s="494">
        <f t="shared" ca="1" si="21"/>
        <v>658248.01323450147</v>
      </c>
      <c r="F207" s="494">
        <f t="shared" ca="1" si="22"/>
        <v>237750301.24826938</v>
      </c>
      <c r="G207" s="495">
        <v>49957</v>
      </c>
      <c r="H207" s="494">
        <f t="shared" ca="1" si="23"/>
        <v>6456.8982091657308</v>
      </c>
      <c r="I207" s="496">
        <f t="shared" ca="1" si="24"/>
        <v>116820.18913813689</v>
      </c>
      <c r="J207" s="508">
        <f t="shared" ca="1" si="26"/>
        <v>2072904.7424149502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1949627.6550676476</v>
      </c>
      <c r="D208" s="494">
        <f t="shared" ca="1" si="20"/>
        <v>1287814.1317614592</v>
      </c>
      <c r="E208" s="494">
        <f t="shared" ca="1" si="21"/>
        <v>661813.52330618841</v>
      </c>
      <c r="F208" s="494">
        <f t="shared" ca="1" si="22"/>
        <v>237088487.72496319</v>
      </c>
      <c r="G208" s="495">
        <v>49988</v>
      </c>
      <c r="H208" s="494">
        <f t="shared" ca="1" si="23"/>
        <v>6439.0706588072962</v>
      </c>
      <c r="I208" s="496">
        <f t="shared" ca="1" si="24"/>
        <v>120380.90253204039</v>
      </c>
      <c r="J208" s="508">
        <f t="shared" ca="1" si="26"/>
        <v>2076447.6282584954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1949627.6550676476</v>
      </c>
      <c r="D209" s="494">
        <f t="shared" ca="1" si="20"/>
        <v>1284229.3085102173</v>
      </c>
      <c r="E209" s="494">
        <f t="shared" ca="1" si="21"/>
        <v>665398.34655743022</v>
      </c>
      <c r="F209" s="494">
        <f t="shared" ca="1" si="22"/>
        <v>236423089.37840575</v>
      </c>
      <c r="G209" s="495">
        <v>50018</v>
      </c>
      <c r="H209" s="494">
        <f t="shared" ca="1" si="23"/>
        <v>6421.1465425510869</v>
      </c>
      <c r="I209" s="496">
        <f t="shared" ca="1" si="24"/>
        <v>116173.35898523196</v>
      </c>
      <c r="J209" s="508">
        <f t="shared" ca="1" si="26"/>
        <v>2072222.1605954305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1949627.6550676476</v>
      </c>
      <c r="D210" s="494">
        <f t="shared" ca="1" si="20"/>
        <v>1280625.0674663645</v>
      </c>
      <c r="E210" s="494">
        <f t="shared" ca="1" si="21"/>
        <v>669002.5876012831</v>
      </c>
      <c r="F210" s="494">
        <f t="shared" ca="1" si="22"/>
        <v>235754086.79080448</v>
      </c>
      <c r="G210" s="495">
        <v>50049</v>
      </c>
      <c r="H210" s="494">
        <f t="shared" ca="1" si="23"/>
        <v>6403.1253373318223</v>
      </c>
      <c r="I210" s="496">
        <f t="shared" ca="1" si="24"/>
        <v>119708.89092193276</v>
      </c>
      <c r="J210" s="508">
        <f t="shared" ca="1" si="26"/>
        <v>2075739.671326912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1949627.6550676476</v>
      </c>
      <c r="D211" s="494">
        <f t="shared" ca="1" si="20"/>
        <v>1277001.3034501909</v>
      </c>
      <c r="E211" s="494">
        <f t="shared" ca="1" si="21"/>
        <v>672626.35161745665</v>
      </c>
      <c r="F211" s="494">
        <f t="shared" ca="1" si="22"/>
        <v>235081460.43918702</v>
      </c>
      <c r="G211" s="495">
        <v>50080</v>
      </c>
      <c r="H211" s="494">
        <f t="shared" ca="1" si="23"/>
        <v>6385.0065172509549</v>
      </c>
      <c r="I211" s="496">
        <f t="shared" ca="1" si="24"/>
        <v>119370.15261174399</v>
      </c>
      <c r="J211" s="508">
        <f t="shared" ca="1" si="26"/>
        <v>2075382.8141966425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1949627.6550676476</v>
      </c>
      <c r="D212" s="494">
        <f t="shared" ca="1" si="20"/>
        <v>1273357.9107122631</v>
      </c>
      <c r="E212" s="494">
        <f t="shared" ca="1" si="21"/>
        <v>676269.74435538449</v>
      </c>
      <c r="F212" s="494">
        <f t="shared" ca="1" si="22"/>
        <v>234405190.69483164</v>
      </c>
      <c r="G212" s="495">
        <v>50108</v>
      </c>
      <c r="H212" s="494">
        <f t="shared" ca="1" si="23"/>
        <v>6366.7895535613152</v>
      </c>
      <c r="I212" s="496">
        <f t="shared" ca="1" si="24"/>
        <v>107510.58790752152</v>
      </c>
      <c r="J212" s="508">
        <f t="shared" ca="1" si="26"/>
        <v>2063505.0325287303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1949627.6550676476</v>
      </c>
      <c r="D213" s="494">
        <f t="shared" ca="1" si="20"/>
        <v>1269694.7829303381</v>
      </c>
      <c r="E213" s="494">
        <f t="shared" ca="1" si="21"/>
        <v>679932.87213730952</v>
      </c>
      <c r="F213" s="494">
        <f t="shared" ca="1" si="22"/>
        <v>233725257.82269433</v>
      </c>
      <c r="G213" s="495">
        <v>50139</v>
      </c>
      <c r="H213" s="494">
        <f t="shared" ca="1" si="23"/>
        <v>6348.4739146516904</v>
      </c>
      <c r="I213" s="496">
        <f t="shared" ca="1" si="24"/>
        <v>118687.16155514974</v>
      </c>
      <c r="J213" s="508">
        <f t="shared" ca="1" si="26"/>
        <v>2074663.2905374491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1949627.6550676476</v>
      </c>
      <c r="D214" s="494">
        <f t="shared" ca="1" si="20"/>
        <v>1266011.813206261</v>
      </c>
      <c r="E214" s="494">
        <f t="shared" ca="1" si="21"/>
        <v>683615.84186138655</v>
      </c>
      <c r="F214" s="494">
        <f t="shared" ca="1" si="22"/>
        <v>233041641.98083293</v>
      </c>
      <c r="G214" s="495">
        <v>50169</v>
      </c>
      <c r="H214" s="494">
        <f t="shared" ca="1" si="23"/>
        <v>6330.0590660313055</v>
      </c>
      <c r="I214" s="496">
        <f t="shared" ca="1" si="24"/>
        <v>114525.37633312021</v>
      </c>
      <c r="J214" s="508">
        <f t="shared" ca="1" si="26"/>
        <v>2070483.0904667992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1949627.6550676476</v>
      </c>
      <c r="D215" s="494">
        <f t="shared" ca="1" si="20"/>
        <v>1262308.894062845</v>
      </c>
      <c r="E215" s="494">
        <f t="shared" ca="1" si="21"/>
        <v>687318.76100480254</v>
      </c>
      <c r="F215" s="494">
        <f t="shared" ca="1" si="22"/>
        <v>232354323.21982813</v>
      </c>
      <c r="G215" s="495">
        <v>50200</v>
      </c>
      <c r="H215" s="494">
        <f t="shared" ca="1" si="23"/>
        <v>6311.5444703142248</v>
      </c>
      <c r="I215" s="496">
        <f t="shared" ca="1" si="24"/>
        <v>117996.75138962839</v>
      </c>
      <c r="J215" s="508">
        <f t="shared" ca="1" si="26"/>
        <v>2073935.95092759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1949627.6550676476</v>
      </c>
      <c r="D216" s="494">
        <f t="shared" ca="1" si="20"/>
        <v>1258585.9174407357</v>
      </c>
      <c r="E216" s="494">
        <f t="shared" ca="1" si="21"/>
        <v>691041.73762691184</v>
      </c>
      <c r="F216" s="494">
        <f t="shared" ca="1" si="22"/>
        <v>231663281.48220122</v>
      </c>
      <c r="G216" s="495">
        <v>50230</v>
      </c>
      <c r="H216" s="494">
        <f t="shared" ca="1" si="23"/>
        <v>6292.9295872036782</v>
      </c>
      <c r="I216" s="496">
        <f t="shared" ca="1" si="24"/>
        <v>113853.61837771577</v>
      </c>
      <c r="J216" s="508">
        <f t="shared" ca="1" si="26"/>
        <v>2069774.2030325672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1949627.6550676476</v>
      </c>
      <c r="D217" s="494">
        <f t="shared" ca="1" si="20"/>
        <v>1254842.7746952567</v>
      </c>
      <c r="E217" s="494">
        <f t="shared" ca="1" si="21"/>
        <v>694784.88037239085</v>
      </c>
      <c r="F217" s="494">
        <f t="shared" ca="1" si="22"/>
        <v>230968496.60182881</v>
      </c>
      <c r="G217" s="495">
        <v>50261</v>
      </c>
      <c r="H217" s="494">
        <f t="shared" ca="1" si="23"/>
        <v>6274.2138734762839</v>
      </c>
      <c r="I217" s="496">
        <f t="shared" ca="1" si="24"/>
        <v>117298.8415238212</v>
      </c>
      <c r="J217" s="508">
        <f t="shared" ca="1" si="26"/>
        <v>2073200.7104649451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1949627.6550676476</v>
      </c>
      <c r="D218" s="494">
        <f t="shared" ca="1" si="20"/>
        <v>1251079.3565932394</v>
      </c>
      <c r="E218" s="494">
        <f t="shared" ca="1" si="21"/>
        <v>698548.29847440822</v>
      </c>
      <c r="F218" s="494">
        <f t="shared" ca="1" si="22"/>
        <v>230269948.30335441</v>
      </c>
      <c r="G218" s="495">
        <v>50292</v>
      </c>
      <c r="H218" s="494">
        <f t="shared" ca="1" si="23"/>
        <v>6255.396782966197</v>
      </c>
      <c r="I218" s="496">
        <f t="shared" ca="1" si="24"/>
        <v>116947.04877939264</v>
      </c>
      <c r="J218" s="508">
        <f t="shared" ca="1" si="26"/>
        <v>2072830.1006300063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1949627.6550676476</v>
      </c>
      <c r="D219" s="494">
        <f t="shared" ca="1" si="20"/>
        <v>1247295.5533098364</v>
      </c>
      <c r="E219" s="494">
        <f t="shared" ca="1" si="21"/>
        <v>702332.10175781115</v>
      </c>
      <c r="F219" s="494">
        <f t="shared" ca="1" si="22"/>
        <v>229567616.20159659</v>
      </c>
      <c r="G219" s="495">
        <v>50322</v>
      </c>
      <c r="H219" s="494">
        <f t="shared" ca="1" si="23"/>
        <v>6236.477766549182</v>
      </c>
      <c r="I219" s="496">
        <f t="shared" ca="1" si="24"/>
        <v>112832.27466864366</v>
      </c>
      <c r="J219" s="508">
        <f t="shared" ca="1" si="26"/>
        <v>2068696.4075028405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1949627.6550676476</v>
      </c>
      <c r="D220" s="494">
        <f t="shared" ca="1" si="20"/>
        <v>1243491.254425315</v>
      </c>
      <c r="E220" s="494">
        <f t="shared" ca="1" si="21"/>
        <v>706136.40064233262</v>
      </c>
      <c r="F220" s="494">
        <f t="shared" ca="1" si="22"/>
        <v>228861479.80095425</v>
      </c>
      <c r="G220" s="495">
        <v>50353</v>
      </c>
      <c r="H220" s="494">
        <f t="shared" ca="1" si="23"/>
        <v>6217.4562721265747</v>
      </c>
      <c r="I220" s="496">
        <f t="shared" ca="1" si="24"/>
        <v>116237.73633674173</v>
      </c>
      <c r="J220" s="508">
        <f t="shared" ca="1" si="26"/>
        <v>2072082.847676516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1949627.6550676476</v>
      </c>
      <c r="D221" s="494">
        <f t="shared" ca="1" si="20"/>
        <v>1239666.3489218357</v>
      </c>
      <c r="E221" s="494">
        <f t="shared" ca="1" si="21"/>
        <v>709961.30614581192</v>
      </c>
      <c r="F221" s="494">
        <f t="shared" ca="1" si="22"/>
        <v>228151518.49480844</v>
      </c>
      <c r="G221" s="495">
        <v>50383</v>
      </c>
      <c r="H221" s="494">
        <f t="shared" ca="1" si="23"/>
        <v>6198.3317446091787</v>
      </c>
      <c r="I221" s="496">
        <f t="shared" ca="1" si="24"/>
        <v>112142.12510246757</v>
      </c>
      <c r="J221" s="508">
        <f t="shared" ca="1" si="26"/>
        <v>2067968.1119147243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1949627.6550676476</v>
      </c>
      <c r="D222" s="494">
        <f t="shared" ca="1" si="20"/>
        <v>1235820.7251802124</v>
      </c>
      <c r="E222" s="494">
        <f t="shared" ca="1" si="21"/>
        <v>713806.92988743517</v>
      </c>
      <c r="F222" s="494">
        <f t="shared" ca="1" si="22"/>
        <v>227437711.56492099</v>
      </c>
      <c r="G222" s="495">
        <v>50414</v>
      </c>
      <c r="H222" s="494">
        <f t="shared" ca="1" si="23"/>
        <v>6179.1036259010616</v>
      </c>
      <c r="I222" s="496">
        <f t="shared" ca="1" si="24"/>
        <v>115520.71886453799</v>
      </c>
      <c r="J222" s="508">
        <f t="shared" ca="1" si="26"/>
        <v>2071327.4775580866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1949627.6550676476</v>
      </c>
      <c r="D223" s="494">
        <f t="shared" ca="1" si="20"/>
        <v>1231954.2709766554</v>
      </c>
      <c r="E223" s="494">
        <f t="shared" ca="1" si="21"/>
        <v>717673.38409099216</v>
      </c>
      <c r="F223" s="494">
        <f t="shared" ca="1" si="22"/>
        <v>226720038.18083</v>
      </c>
      <c r="G223" s="495">
        <v>50445</v>
      </c>
      <c r="H223" s="494">
        <f t="shared" ca="1" si="23"/>
        <v>6159.7713548832771</v>
      </c>
      <c r="I223" s="496">
        <f t="shared" ca="1" si="24"/>
        <v>115159.29462237164</v>
      </c>
      <c r="J223" s="508">
        <f t="shared" ca="1" si="26"/>
        <v>2070946.7210449025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1949627.6550676476</v>
      </c>
      <c r="D224" s="494">
        <f t="shared" ca="1" si="20"/>
        <v>1228066.873479496</v>
      </c>
      <c r="E224" s="494">
        <f t="shared" ca="1" si="21"/>
        <v>721560.78158815159</v>
      </c>
      <c r="F224" s="494">
        <f t="shared" ca="1" si="22"/>
        <v>225998477.39924186</v>
      </c>
      <c r="G224" s="495">
        <v>50473</v>
      </c>
      <c r="H224" s="494">
        <f t="shared" ca="1" si="23"/>
        <v>6140.3343673974796</v>
      </c>
      <c r="I224" s="496">
        <f t="shared" ca="1" si="24"/>
        <v>103686.63079469958</v>
      </c>
      <c r="J224" s="508">
        <f t="shared" ca="1" si="26"/>
        <v>2059454.6202297446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1949627.6550676476</v>
      </c>
      <c r="D225" s="494">
        <f t="shared" ca="1" si="20"/>
        <v>1224158.4192458934</v>
      </c>
      <c r="E225" s="494">
        <f t="shared" ca="1" si="21"/>
        <v>725469.23582175421</v>
      </c>
      <c r="F225" s="494">
        <f t="shared" ca="1" si="22"/>
        <v>225273008.16342011</v>
      </c>
      <c r="G225" s="495">
        <v>50504</v>
      </c>
      <c r="H225" s="494">
        <f t="shared" ca="1" si="23"/>
        <v>6120.7920962294666</v>
      </c>
      <c r="I225" s="496">
        <f t="shared" ca="1" si="24"/>
        <v>114430.56238981611</v>
      </c>
      <c r="J225" s="508">
        <f t="shared" ca="1" si="26"/>
        <v>2070179.0095536932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1949627.6550676476</v>
      </c>
      <c r="D226" s="494">
        <f t="shared" ca="1" si="20"/>
        <v>1220228.7942185258</v>
      </c>
      <c r="E226" s="494">
        <f t="shared" ca="1" si="21"/>
        <v>729398.86084912182</v>
      </c>
      <c r="F226" s="494">
        <f t="shared" ca="1" si="22"/>
        <v>224543609.302571</v>
      </c>
      <c r="G226" s="495">
        <v>50534</v>
      </c>
      <c r="H226" s="494">
        <f t="shared" ca="1" si="23"/>
        <v>6101.1439710926288</v>
      </c>
      <c r="I226" s="496">
        <f t="shared" ca="1" si="24"/>
        <v>110383.77400007583</v>
      </c>
      <c r="J226" s="508">
        <f t="shared" ca="1" si="26"/>
        <v>2066112.573038816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1949627.6550676476</v>
      </c>
      <c r="D227" s="494">
        <f t="shared" ca="1" si="20"/>
        <v>1216277.8837222597</v>
      </c>
      <c r="E227" s="494">
        <f t="shared" ca="1" si="21"/>
        <v>733349.77134538791</v>
      </c>
      <c r="F227" s="494">
        <f t="shared" ca="1" si="22"/>
        <v>223810259.53122562</v>
      </c>
      <c r="G227" s="495">
        <v>50565</v>
      </c>
      <c r="H227" s="494">
        <f t="shared" ca="1" si="23"/>
        <v>6081.3894186112984</v>
      </c>
      <c r="I227" s="496">
        <f t="shared" ca="1" si="24"/>
        <v>113693.91417686845</v>
      </c>
      <c r="J227" s="508">
        <f t="shared" ca="1" si="26"/>
        <v>2069402.9586631274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1949627.6550676476</v>
      </c>
      <c r="D228" s="494">
        <f t="shared" ca="1" si="20"/>
        <v>1212305.5724608055</v>
      </c>
      <c r="E228" s="494">
        <f t="shared" ca="1" si="21"/>
        <v>737322.08260684204</v>
      </c>
      <c r="F228" s="494">
        <f t="shared" ca="1" si="22"/>
        <v>223072937.44861877</v>
      </c>
      <c r="G228" s="495">
        <v>50595</v>
      </c>
      <c r="H228" s="494">
        <f t="shared" ca="1" si="23"/>
        <v>6061.5278623040276</v>
      </c>
      <c r="I228" s="496">
        <f t="shared" ca="1" si="24"/>
        <v>109667.02717030054</v>
      </c>
      <c r="J228" s="508">
        <f t="shared" ca="1" si="26"/>
        <v>2065356.2101002522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1949627.6550676476</v>
      </c>
      <c r="D229" s="494">
        <f t="shared" ca="1" si="20"/>
        <v>1208311.7445133517</v>
      </c>
      <c r="E229" s="494">
        <f t="shared" ca="1" si="21"/>
        <v>741315.91055429587</v>
      </c>
      <c r="F229" s="494">
        <f t="shared" ca="1" si="22"/>
        <v>222331621.53806448</v>
      </c>
      <c r="G229" s="495">
        <v>50626</v>
      </c>
      <c r="H229" s="494">
        <f t="shared" ca="1" si="23"/>
        <v>6041.5587225667587</v>
      </c>
      <c r="I229" s="496">
        <f t="shared" ca="1" si="24"/>
        <v>112949.26399481729</v>
      </c>
      <c r="J229" s="508">
        <f t="shared" ca="1" si="26"/>
        <v>2068618.4777850318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1949627.6550676476</v>
      </c>
      <c r="D230" s="494">
        <f t="shared" ca="1" si="20"/>
        <v>1204296.2833311826</v>
      </c>
      <c r="E230" s="494">
        <f t="shared" ca="1" si="21"/>
        <v>745331.37173646502</v>
      </c>
      <c r="F230" s="494">
        <f t="shared" ca="1" si="22"/>
        <v>221586290.16632801</v>
      </c>
      <c r="G230" s="495">
        <v>50657</v>
      </c>
      <c r="H230" s="494">
        <f t="shared" ca="1" si="23"/>
        <v>6021.4814166559127</v>
      </c>
      <c r="I230" s="496">
        <f t="shared" ca="1" si="24"/>
        <v>112573.91103877331</v>
      </c>
      <c r="J230" s="508">
        <f t="shared" ca="1" si="26"/>
        <v>2068223.0475230769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1949627.6550676476</v>
      </c>
      <c r="D231" s="494">
        <f t="shared" ca="1" si="20"/>
        <v>1200259.0717342768</v>
      </c>
      <c r="E231" s="494">
        <f t="shared" ca="1" si="21"/>
        <v>749368.58333337074</v>
      </c>
      <c r="F231" s="494">
        <f t="shared" ca="1" si="22"/>
        <v>220836921.58299464</v>
      </c>
      <c r="G231" s="495">
        <v>50687</v>
      </c>
      <c r="H231" s="494">
        <f t="shared" ca="1" si="23"/>
        <v>6001.2953586713838</v>
      </c>
      <c r="I231" s="496">
        <f t="shared" ca="1" si="24"/>
        <v>108577.28218150072</v>
      </c>
      <c r="J231" s="508">
        <f t="shared" ca="1" si="26"/>
        <v>2064206.2326078196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1949627.6550676476</v>
      </c>
      <c r="D232" s="494">
        <f t="shared" ca="1" si="20"/>
        <v>1196199.9919078876</v>
      </c>
      <c r="E232" s="494">
        <f t="shared" ca="1" si="21"/>
        <v>753427.66315975995</v>
      </c>
      <c r="F232" s="494">
        <f t="shared" ca="1" si="22"/>
        <v>220083493.91983488</v>
      </c>
      <c r="G232" s="495">
        <v>50718</v>
      </c>
      <c r="H232" s="494">
        <f t="shared" ca="1" si="23"/>
        <v>5980.9999595394384</v>
      </c>
      <c r="I232" s="496">
        <f t="shared" ca="1" si="24"/>
        <v>111817.09462818962</v>
      </c>
      <c r="J232" s="508">
        <f t="shared" ca="1" si="26"/>
        <v>2067425.7496553767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1949627.6550676476</v>
      </c>
      <c r="D233" s="494">
        <f t="shared" ca="1" si="20"/>
        <v>1192118.9253991058</v>
      </c>
      <c r="E233" s="494">
        <f t="shared" ca="1" si="21"/>
        <v>757508.72966854181</v>
      </c>
      <c r="F233" s="494">
        <f t="shared" ca="1" si="22"/>
        <v>219325985.19016635</v>
      </c>
      <c r="G233" s="495">
        <v>50748</v>
      </c>
      <c r="H233" s="494">
        <f t="shared" ca="1" si="23"/>
        <v>5960.5946269955284</v>
      </c>
      <c r="I233" s="496">
        <f t="shared" ca="1" si="24"/>
        <v>107840.91202071909</v>
      </c>
      <c r="J233" s="508">
        <f t="shared" ca="1" si="26"/>
        <v>2063429.1617153622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1949627.6550676476</v>
      </c>
      <c r="D234" s="494">
        <f t="shared" ca="1" si="20"/>
        <v>1188015.7531134011</v>
      </c>
      <c r="E234" s="494">
        <f t="shared" ca="1" si="21"/>
        <v>761611.90195424645</v>
      </c>
      <c r="F234" s="494">
        <f t="shared" ca="1" si="22"/>
        <v>218564373.28821212</v>
      </c>
      <c r="G234" s="495">
        <v>50779</v>
      </c>
      <c r="H234" s="494">
        <f t="shared" ca="1" si="23"/>
        <v>5940.0787655670056</v>
      </c>
      <c r="I234" s="496">
        <f t="shared" ca="1" si="24"/>
        <v>111052.05716795422</v>
      </c>
      <c r="J234" s="508">
        <f t="shared" ca="1" si="26"/>
        <v>2066619.7910011688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1949627.6550676476</v>
      </c>
      <c r="D235" s="494">
        <f t="shared" ca="1" si="20"/>
        <v>1183890.355311149</v>
      </c>
      <c r="E235" s="494">
        <f t="shared" ca="1" si="21"/>
        <v>765737.29975649854</v>
      </c>
      <c r="F235" s="494">
        <f t="shared" ca="1" si="22"/>
        <v>217798635.98845562</v>
      </c>
      <c r="G235" s="495">
        <v>50810</v>
      </c>
      <c r="H235" s="494">
        <f t="shared" ca="1" si="23"/>
        <v>5919.4517765557448</v>
      </c>
      <c r="I235" s="496">
        <f t="shared" ca="1" si="24"/>
        <v>110666.42767493139</v>
      </c>
      <c r="J235" s="508">
        <f t="shared" ca="1" si="26"/>
        <v>2066213.5345191348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1949627.6550676476</v>
      </c>
      <c r="D236" s="494">
        <f t="shared" ca="1" si="20"/>
        <v>1179742.6116041346</v>
      </c>
      <c r="E236" s="494">
        <f t="shared" ca="1" si="21"/>
        <v>769885.04346351302</v>
      </c>
      <c r="F236" s="494">
        <f t="shared" ca="1" si="22"/>
        <v>217028750.94499213</v>
      </c>
      <c r="G236" s="495">
        <v>50838</v>
      </c>
      <c r="H236" s="494">
        <f t="shared" ca="1" si="23"/>
        <v>5898.7130580206731</v>
      </c>
      <c r="I236" s="496">
        <f t="shared" ca="1" si="24"/>
        <v>99606.576192053704</v>
      </c>
      <c r="J236" s="508">
        <f t="shared" ca="1" si="26"/>
        <v>2055132.944317722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1949627.6550676476</v>
      </c>
      <c r="D237" s="494">
        <f t="shared" ca="1" si="20"/>
        <v>1175572.4009520407</v>
      </c>
      <c r="E237" s="494">
        <f t="shared" ca="1" si="21"/>
        <v>774055.25411560689</v>
      </c>
      <c r="F237" s="494">
        <f t="shared" ca="1" si="22"/>
        <v>216254695.69087651</v>
      </c>
      <c r="G237" s="495">
        <v>50869</v>
      </c>
      <c r="H237" s="494">
        <f t="shared" ca="1" si="23"/>
        <v>5877.8620047602035</v>
      </c>
      <c r="I237" s="496">
        <f t="shared" ca="1" si="24"/>
        <v>109888.89089514768</v>
      </c>
      <c r="J237" s="508">
        <f t="shared" ca="1" si="26"/>
        <v>2065394.4079675553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1949627.6550676476</v>
      </c>
      <c r="D238" s="494">
        <f t="shared" ca="1" si="20"/>
        <v>1171379.6016589145</v>
      </c>
      <c r="E238" s="494">
        <f t="shared" ca="1" si="21"/>
        <v>778248.0534087331</v>
      </c>
      <c r="F238" s="494">
        <f t="shared" ca="1" si="22"/>
        <v>215476447.63746777</v>
      </c>
      <c r="G238" s="495">
        <v>50899</v>
      </c>
      <c r="H238" s="494">
        <f t="shared" ca="1" si="23"/>
        <v>5856.8980082945727</v>
      </c>
      <c r="I238" s="496">
        <f t="shared" ca="1" si="24"/>
        <v>105964.80088852948</v>
      </c>
      <c r="J238" s="508">
        <f t="shared" ca="1" si="26"/>
        <v>2061449.3539644717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1949627.6550676476</v>
      </c>
      <c r="D239" s="494">
        <f t="shared" ca="1" si="20"/>
        <v>1167164.091369617</v>
      </c>
      <c r="E239" s="494">
        <f t="shared" ca="1" si="21"/>
        <v>782463.56369803054</v>
      </c>
      <c r="F239" s="494">
        <f t="shared" ca="1" si="22"/>
        <v>214693984.07376975</v>
      </c>
      <c r="G239" s="495">
        <v>50930</v>
      </c>
      <c r="H239" s="494">
        <f t="shared" ca="1" si="23"/>
        <v>5835.8204568480851</v>
      </c>
      <c r="I239" s="496">
        <f t="shared" ca="1" si="24"/>
        <v>109102.9079871045</v>
      </c>
      <c r="J239" s="508">
        <f t="shared" ca="1" si="26"/>
        <v>2064566.3835116001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1949627.6550676476</v>
      </c>
      <c r="D240" s="494">
        <f t="shared" ref="D240:D303" ca="1" si="28">+F239*(($H$6/100)/$H$9)</f>
        <v>1162925.7470662529</v>
      </c>
      <c r="E240" s="494">
        <f t="shared" ref="E240:E303" ca="1" si="29">+C240-D240</f>
        <v>786701.90800139471</v>
      </c>
      <c r="F240" s="494">
        <f t="shared" ref="F240:F303" ca="1" si="30">IF(F239&lt;1,0,+F239-E240)</f>
        <v>213907282.16576836</v>
      </c>
      <c r="G240" s="495">
        <v>50960</v>
      </c>
      <c r="H240" s="494">
        <f t="shared" ref="H240:H303" ca="1" si="31">+D240*$H$7/100</f>
        <v>5814.6287353312646</v>
      </c>
      <c r="I240" s="496">
        <f t="shared" ref="I240:I303" ca="1" si="32">+F239*$R$41*O240</f>
        <v>105200.05219614717</v>
      </c>
      <c r="J240" s="508">
        <f t="shared" ca="1" si="26"/>
        <v>2060642.3359991261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1949627.6550676476</v>
      </c>
      <c r="D241" s="494">
        <f t="shared" ca="1" si="28"/>
        <v>1158664.4450645787</v>
      </c>
      <c r="E241" s="494">
        <f t="shared" ca="1" si="29"/>
        <v>790963.2100030689</v>
      </c>
      <c r="F241" s="494">
        <f t="shared" ca="1" si="30"/>
        <v>213116318.95576528</v>
      </c>
      <c r="G241" s="495">
        <v>50991</v>
      </c>
      <c r="H241" s="494">
        <f t="shared" ca="1" si="31"/>
        <v>5793.3222253228932</v>
      </c>
      <c r="I241" s="496">
        <f t="shared" ca="1" si="32"/>
        <v>108308.38720326735</v>
      </c>
      <c r="J241" s="508">
        <f t="shared" ref="J241:J304" ca="1" si="34">+C241+H241+I241</f>
        <v>2063729.3644962378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1949627.6550676476</v>
      </c>
      <c r="D242" s="494">
        <f t="shared" ca="1" si="28"/>
        <v>1154380.0610103952</v>
      </c>
      <c r="E242" s="494">
        <f t="shared" ca="1" si="29"/>
        <v>795247.5940572524</v>
      </c>
      <c r="F242" s="494">
        <f t="shared" ca="1" si="30"/>
        <v>212321071.36170802</v>
      </c>
      <c r="G242" s="495">
        <v>51022</v>
      </c>
      <c r="H242" s="494">
        <f t="shared" ca="1" si="31"/>
        <v>5771.9003050519759</v>
      </c>
      <c r="I242" s="496">
        <f t="shared" ca="1" si="32"/>
        <v>107907.89616460247</v>
      </c>
      <c r="J242" s="508">
        <f t="shared" ca="1" si="34"/>
        <v>2063307.451537302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1949627.6550676476</v>
      </c>
      <c r="D243" s="494">
        <f t="shared" ca="1" si="28"/>
        <v>1150072.4698759185</v>
      </c>
      <c r="E243" s="494">
        <f t="shared" ca="1" si="29"/>
        <v>799555.18519172911</v>
      </c>
      <c r="F243" s="494">
        <f t="shared" ca="1" si="30"/>
        <v>211521516.17651629</v>
      </c>
      <c r="G243" s="495">
        <v>51052</v>
      </c>
      <c r="H243" s="494">
        <f t="shared" ca="1" si="31"/>
        <v>5750.3623493795922</v>
      </c>
      <c r="I243" s="496">
        <f t="shared" ca="1" si="32"/>
        <v>104037.32496723693</v>
      </c>
      <c r="J243" s="508">
        <f t="shared" ca="1" si="34"/>
        <v>2059415.3423842641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1949627.6550676476</v>
      </c>
      <c r="D244" s="494">
        <f t="shared" ca="1" si="28"/>
        <v>1145741.5459561299</v>
      </c>
      <c r="E244" s="494">
        <f t="shared" ca="1" si="29"/>
        <v>803886.10911151767</v>
      </c>
      <c r="F244" s="494">
        <f t="shared" ca="1" si="30"/>
        <v>210717630.06740478</v>
      </c>
      <c r="G244" s="495">
        <v>51083</v>
      </c>
      <c r="H244" s="494">
        <f t="shared" ca="1" si="31"/>
        <v>5728.70772978065</v>
      </c>
      <c r="I244" s="496">
        <f t="shared" ca="1" si="32"/>
        <v>107100.39435737608</v>
      </c>
      <c r="J244" s="508">
        <f t="shared" ca="1" si="34"/>
        <v>2062456.7571548042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1949627.6550676476</v>
      </c>
      <c r="D245" s="494">
        <f t="shared" ca="1" si="28"/>
        <v>1141387.1628651093</v>
      </c>
      <c r="E245" s="494">
        <f t="shared" ca="1" si="29"/>
        <v>808240.4922025383</v>
      </c>
      <c r="F245" s="494">
        <f t="shared" ca="1" si="30"/>
        <v>209909389.57520223</v>
      </c>
      <c r="G245" s="495">
        <v>51113</v>
      </c>
      <c r="H245" s="494">
        <f t="shared" ca="1" si="31"/>
        <v>5706.9358143255467</v>
      </c>
      <c r="I245" s="496">
        <f t="shared" ca="1" si="32"/>
        <v>103251.63873302833</v>
      </c>
      <c r="J245" s="508">
        <f t="shared" ca="1" si="34"/>
        <v>2058586.2296150015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1949627.6550676476</v>
      </c>
      <c r="D246" s="494">
        <f t="shared" ca="1" si="28"/>
        <v>1137009.1935323454</v>
      </c>
      <c r="E246" s="494">
        <f t="shared" ca="1" si="29"/>
        <v>812618.46153530222</v>
      </c>
      <c r="F246" s="494">
        <f t="shared" ca="1" si="30"/>
        <v>209096771.11366692</v>
      </c>
      <c r="G246" s="495">
        <v>51144</v>
      </c>
      <c r="H246" s="494">
        <f t="shared" ca="1" si="31"/>
        <v>5685.0459676617265</v>
      </c>
      <c r="I246" s="496">
        <f t="shared" ca="1" si="32"/>
        <v>106284.12092157739</v>
      </c>
      <c r="J246" s="508">
        <f t="shared" ca="1" si="34"/>
        <v>2061596.8219568867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1949627.6550676476</v>
      </c>
      <c r="D247" s="494">
        <f t="shared" ca="1" si="28"/>
        <v>1132607.5101990292</v>
      </c>
      <c r="E247" s="494">
        <f t="shared" ca="1" si="29"/>
        <v>817020.14486861834</v>
      </c>
      <c r="F247" s="494">
        <f t="shared" ca="1" si="30"/>
        <v>208279750.96879831</v>
      </c>
      <c r="G247" s="495">
        <v>51175</v>
      </c>
      <c r="H247" s="494">
        <f t="shared" ca="1" si="31"/>
        <v>5663.0375509951464</v>
      </c>
      <c r="I247" s="496">
        <f t="shared" ca="1" si="32"/>
        <v>105872.66510722</v>
      </c>
      <c r="J247" s="508">
        <f t="shared" ca="1" si="34"/>
        <v>2061163.3577258626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1949627.6550676476</v>
      </c>
      <c r="D248" s="494">
        <f t="shared" ca="1" si="28"/>
        <v>1128181.9844143242</v>
      </c>
      <c r="E248" s="494">
        <f t="shared" ca="1" si="29"/>
        <v>821445.67065332341</v>
      </c>
      <c r="F248" s="494">
        <f t="shared" ca="1" si="30"/>
        <v>207458305.298145</v>
      </c>
      <c r="G248" s="495">
        <v>51204</v>
      </c>
      <c r="H248" s="494">
        <f t="shared" ca="1" si="31"/>
        <v>5640.9099220716207</v>
      </c>
      <c r="I248" s="496">
        <f t="shared" ca="1" si="32"/>
        <v>98655.175375554129</v>
      </c>
      <c r="J248" s="508">
        <f t="shared" ca="1" si="34"/>
        <v>2053923.7403652733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1949627.6550676476</v>
      </c>
      <c r="D249" s="494">
        <f t="shared" ca="1" si="28"/>
        <v>1123732.4870316188</v>
      </c>
      <c r="E249" s="494">
        <f t="shared" ca="1" si="29"/>
        <v>825895.16803602874</v>
      </c>
      <c r="F249" s="494">
        <f t="shared" ca="1" si="30"/>
        <v>206632410.13010895</v>
      </c>
      <c r="G249" s="495">
        <v>51235</v>
      </c>
      <c r="H249" s="494">
        <f t="shared" ca="1" si="31"/>
        <v>5618.662435158094</v>
      </c>
      <c r="I249" s="496">
        <f t="shared" ca="1" si="32"/>
        <v>105043.05524929406</v>
      </c>
      <c r="J249" s="508">
        <f t="shared" ca="1" si="34"/>
        <v>2060289.3727520998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1949627.6550676476</v>
      </c>
      <c r="D250" s="494">
        <f t="shared" ca="1" si="28"/>
        <v>1119258.8882047569</v>
      </c>
      <c r="E250" s="494">
        <f t="shared" ca="1" si="29"/>
        <v>830368.76686289068</v>
      </c>
      <c r="F250" s="494">
        <f t="shared" ca="1" si="30"/>
        <v>205802041.36324605</v>
      </c>
      <c r="G250" s="495">
        <v>51265</v>
      </c>
      <c r="H250" s="494">
        <f t="shared" ca="1" si="31"/>
        <v>5596.2944410237842</v>
      </c>
      <c r="I250" s="496">
        <f t="shared" ca="1" si="32"/>
        <v>101249.88096375337</v>
      </c>
      <c r="J250" s="508">
        <f t="shared" ca="1" si="34"/>
        <v>2056473.8304724249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1949627.6550676476</v>
      </c>
      <c r="D251" s="494">
        <f t="shared" ca="1" si="28"/>
        <v>1114761.0573842495</v>
      </c>
      <c r="E251" s="494">
        <f t="shared" ca="1" si="29"/>
        <v>834866.59768339805</v>
      </c>
      <c r="F251" s="494">
        <f t="shared" ca="1" si="30"/>
        <v>204967174.76556265</v>
      </c>
      <c r="G251" s="495">
        <v>51296</v>
      </c>
      <c r="H251" s="494">
        <f t="shared" ca="1" si="31"/>
        <v>5573.8052869212479</v>
      </c>
      <c r="I251" s="496">
        <f t="shared" ca="1" si="32"/>
        <v>104204.43361025691</v>
      </c>
      <c r="J251" s="508">
        <f t="shared" ca="1" si="34"/>
        <v>2059405.8939648259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1949627.6550676476</v>
      </c>
      <c r="D252" s="494">
        <f t="shared" ca="1" si="28"/>
        <v>1110238.8633134644</v>
      </c>
      <c r="E252" s="494">
        <f t="shared" ca="1" si="29"/>
        <v>839388.79175418313</v>
      </c>
      <c r="F252" s="494">
        <f t="shared" ca="1" si="30"/>
        <v>204127785.97380847</v>
      </c>
      <c r="G252" s="495">
        <v>51326</v>
      </c>
      <c r="H252" s="494">
        <f t="shared" ca="1" si="31"/>
        <v>5551.1943165673219</v>
      </c>
      <c r="I252" s="496">
        <f t="shared" ca="1" si="32"/>
        <v>100433.91563512568</v>
      </c>
      <c r="J252" s="508">
        <f t="shared" ca="1" si="34"/>
        <v>2055612.7650193407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1949627.6550676476</v>
      </c>
      <c r="D253" s="494">
        <f t="shared" ca="1" si="28"/>
        <v>1105692.1740247959</v>
      </c>
      <c r="E253" s="494">
        <f t="shared" ca="1" si="29"/>
        <v>843935.48104285169</v>
      </c>
      <c r="F253" s="494">
        <f t="shared" ca="1" si="30"/>
        <v>203283850.49276561</v>
      </c>
      <c r="G253" s="495">
        <v>51357</v>
      </c>
      <c r="H253" s="494">
        <f t="shared" ca="1" si="31"/>
        <v>5528.4608701239795</v>
      </c>
      <c r="I253" s="496">
        <f t="shared" ca="1" si="32"/>
        <v>103356.70229807169</v>
      </c>
      <c r="J253" s="508">
        <f t="shared" ca="1" si="34"/>
        <v>2058512.8182358432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1949627.6550676476</v>
      </c>
      <c r="D254" s="494">
        <f t="shared" ca="1" si="28"/>
        <v>1101120.8568358137</v>
      </c>
      <c r="E254" s="494">
        <f t="shared" ca="1" si="29"/>
        <v>848506.79823183385</v>
      </c>
      <c r="F254" s="494">
        <f t="shared" ca="1" si="30"/>
        <v>202435343.69453377</v>
      </c>
      <c r="G254" s="495">
        <v>51388</v>
      </c>
      <c r="H254" s="494">
        <f t="shared" ca="1" si="31"/>
        <v>5505.6042841790686</v>
      </c>
      <c r="I254" s="496">
        <f t="shared" ca="1" si="32"/>
        <v>102929.38963283697</v>
      </c>
      <c r="J254" s="508">
        <f t="shared" ca="1" si="34"/>
        <v>2058062.6489846637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1949627.6550676476</v>
      </c>
      <c r="D255" s="494">
        <f t="shared" ca="1" si="28"/>
        <v>1096524.7783453912</v>
      </c>
      <c r="E255" s="494">
        <f t="shared" ca="1" si="29"/>
        <v>853102.87672225642</v>
      </c>
      <c r="F255" s="494">
        <f t="shared" ca="1" si="30"/>
        <v>201582240.81781152</v>
      </c>
      <c r="G255" s="495">
        <v>51418</v>
      </c>
      <c r="H255" s="494">
        <f t="shared" ca="1" si="31"/>
        <v>5482.6238917269557</v>
      </c>
      <c r="I255" s="496">
        <f t="shared" ca="1" si="32"/>
        <v>99193.318410321532</v>
      </c>
      <c r="J255" s="508">
        <f t="shared" ca="1" si="34"/>
        <v>2054303.5973696962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1949627.6550676476</v>
      </c>
      <c r="D256" s="494">
        <f t="shared" ca="1" si="28"/>
        <v>1091903.8044298124</v>
      </c>
      <c r="E256" s="494">
        <f t="shared" ca="1" si="29"/>
        <v>857723.85063783522</v>
      </c>
      <c r="F256" s="494">
        <f t="shared" ca="1" si="30"/>
        <v>200724516.9671737</v>
      </c>
      <c r="G256" s="495">
        <v>51449</v>
      </c>
      <c r="H256" s="494">
        <f t="shared" ca="1" si="31"/>
        <v>5459.519022149062</v>
      </c>
      <c r="I256" s="496">
        <f t="shared" ca="1" si="32"/>
        <v>102067.80793408521</v>
      </c>
      <c r="J256" s="508">
        <f t="shared" ca="1" si="34"/>
        <v>2057154.9820238817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1949627.6550676476</v>
      </c>
      <c r="D257" s="494">
        <f t="shared" ca="1" si="28"/>
        <v>1087257.8002388575</v>
      </c>
      <c r="E257" s="494">
        <f t="shared" ca="1" si="29"/>
        <v>862369.85482879006</v>
      </c>
      <c r="F257" s="494">
        <f t="shared" ca="1" si="30"/>
        <v>199862147.11234489</v>
      </c>
      <c r="G257" s="495">
        <v>51479</v>
      </c>
      <c r="H257" s="494">
        <f t="shared" ca="1" si="31"/>
        <v>5436.2890011942873</v>
      </c>
      <c r="I257" s="496">
        <f t="shared" ca="1" si="32"/>
        <v>98355.0133139151</v>
      </c>
      <c r="J257" s="508">
        <f t="shared" ca="1" si="34"/>
        <v>2053418.957382757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1949627.6550676476</v>
      </c>
      <c r="D258" s="494">
        <f t="shared" ca="1" si="28"/>
        <v>1082586.6301918682</v>
      </c>
      <c r="E258" s="494">
        <f t="shared" ca="1" si="29"/>
        <v>867041.0248757794</v>
      </c>
      <c r="F258" s="494">
        <f t="shared" ca="1" si="30"/>
        <v>198995106.0874691</v>
      </c>
      <c r="G258" s="495">
        <v>51510</v>
      </c>
      <c r="H258" s="494">
        <f t="shared" ca="1" si="31"/>
        <v>5412.9331509593412</v>
      </c>
      <c r="I258" s="496">
        <f t="shared" ca="1" si="32"/>
        <v>101196.86715455062</v>
      </c>
      <c r="J258" s="508">
        <f t="shared" ca="1" si="34"/>
        <v>2056237.4553731577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1949627.6550676476</v>
      </c>
      <c r="D259" s="494">
        <f t="shared" ca="1" si="28"/>
        <v>1077890.157973791</v>
      </c>
      <c r="E259" s="494">
        <f t="shared" ca="1" si="29"/>
        <v>871737.49709385657</v>
      </c>
      <c r="F259" s="494">
        <f t="shared" ca="1" si="30"/>
        <v>198123368.59037524</v>
      </c>
      <c r="G259" s="495">
        <v>51541</v>
      </c>
      <c r="H259" s="494">
        <f t="shared" ca="1" si="31"/>
        <v>5389.4507898689553</v>
      </c>
      <c r="I259" s="496">
        <f t="shared" ca="1" si="32"/>
        <v>100757.85538228852</v>
      </c>
      <c r="J259" s="508">
        <f t="shared" ca="1" si="34"/>
        <v>2055774.9612398052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1949627.6550676476</v>
      </c>
      <c r="D260" s="494">
        <f t="shared" ca="1" si="28"/>
        <v>1073168.2465311992</v>
      </c>
      <c r="E260" s="494">
        <f t="shared" ca="1" si="29"/>
        <v>876459.40853644838</v>
      </c>
      <c r="F260" s="494">
        <f t="shared" ca="1" si="30"/>
        <v>197246909.18183881</v>
      </c>
      <c r="G260" s="495">
        <v>51569</v>
      </c>
      <c r="H260" s="494">
        <f t="shared" ca="1" si="31"/>
        <v>5365.8412326559956</v>
      </c>
      <c r="I260" s="496">
        <f t="shared" ca="1" si="32"/>
        <v>90608.420568664937</v>
      </c>
      <c r="J260" s="508">
        <f t="shared" ca="1" si="34"/>
        <v>2045601.9168689686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1949627.6550676476</v>
      </c>
      <c r="D261" s="494">
        <f t="shared" ca="1" si="28"/>
        <v>1068420.7580682936</v>
      </c>
      <c r="E261" s="494">
        <f t="shared" ca="1" si="29"/>
        <v>881206.89699935401</v>
      </c>
      <c r="F261" s="494">
        <f t="shared" ca="1" si="30"/>
        <v>196365702.28483945</v>
      </c>
      <c r="G261" s="495">
        <v>51600</v>
      </c>
      <c r="H261" s="494">
        <f t="shared" ca="1" si="31"/>
        <v>5342.1037903414681</v>
      </c>
      <c r="I261" s="496">
        <f t="shared" ca="1" si="32"/>
        <v>99872.685015737705</v>
      </c>
      <c r="J261" s="508">
        <f t="shared" ca="1" si="34"/>
        <v>2054842.4438737268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1949627.6550676476</v>
      </c>
      <c r="D262" s="494">
        <f t="shared" ca="1" si="28"/>
        <v>1063647.5540428804</v>
      </c>
      <c r="E262" s="494">
        <f t="shared" ca="1" si="29"/>
        <v>885980.10102476715</v>
      </c>
      <c r="F262" s="494">
        <f t="shared" ca="1" si="30"/>
        <v>195479722.18381467</v>
      </c>
      <c r="G262" s="495">
        <v>51630</v>
      </c>
      <c r="H262" s="494">
        <f t="shared" ca="1" si="31"/>
        <v>5318.2377702144022</v>
      </c>
      <c r="I262" s="496">
        <f t="shared" ca="1" si="32"/>
        <v>96219.194119571315</v>
      </c>
      <c r="J262" s="508">
        <f t="shared" ca="1" si="34"/>
        <v>2051165.0869574333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1949627.6550676476</v>
      </c>
      <c r="D263" s="494">
        <f t="shared" ca="1" si="28"/>
        <v>1058848.4951623296</v>
      </c>
      <c r="E263" s="494">
        <f t="shared" ca="1" si="29"/>
        <v>890779.15990531794</v>
      </c>
      <c r="F263" s="494">
        <f t="shared" ca="1" si="30"/>
        <v>194588943.02390936</v>
      </c>
      <c r="G263" s="495">
        <v>51661</v>
      </c>
      <c r="H263" s="494">
        <f t="shared" ca="1" si="31"/>
        <v>5294.2424758116485</v>
      </c>
      <c r="I263" s="496">
        <f t="shared" ca="1" si="32"/>
        <v>98977.899332404821</v>
      </c>
      <c r="J263" s="508">
        <f t="shared" ca="1" si="34"/>
        <v>2053899.796875864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1949627.6550676476</v>
      </c>
      <c r="D264" s="494">
        <f t="shared" ca="1" si="28"/>
        <v>1054023.4413795092</v>
      </c>
      <c r="E264" s="494">
        <f t="shared" ca="1" si="29"/>
        <v>895604.21368813841</v>
      </c>
      <c r="F264" s="494">
        <f t="shared" ca="1" si="30"/>
        <v>193693338.81022123</v>
      </c>
      <c r="G264" s="495">
        <v>51691</v>
      </c>
      <c r="H264" s="494">
        <f t="shared" ca="1" si="31"/>
        <v>5270.1172068975457</v>
      </c>
      <c r="I264" s="496">
        <f t="shared" ca="1" si="32"/>
        <v>95348.582081715576</v>
      </c>
      <c r="J264" s="508">
        <f t="shared" ca="1" si="34"/>
        <v>2050246.3543562607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1949627.6550676476</v>
      </c>
      <c r="D265" s="494">
        <f t="shared" ca="1" si="28"/>
        <v>1049172.2518886984</v>
      </c>
      <c r="E265" s="494">
        <f t="shared" ca="1" si="29"/>
        <v>900455.40317894914</v>
      </c>
      <c r="F265" s="494">
        <f t="shared" ca="1" si="30"/>
        <v>192792883.40704226</v>
      </c>
      <c r="G265" s="495">
        <v>51722</v>
      </c>
      <c r="H265" s="494">
        <f t="shared" ca="1" si="31"/>
        <v>5245.8612594434926</v>
      </c>
      <c r="I265" s="496">
        <f t="shared" ca="1" si="32"/>
        <v>98073.393884242003</v>
      </c>
      <c r="J265" s="508">
        <f t="shared" ca="1" si="34"/>
        <v>2052946.9102113331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1949627.6550676476</v>
      </c>
      <c r="D266" s="494">
        <f t="shared" ca="1" si="28"/>
        <v>1044294.785121479</v>
      </c>
      <c r="E266" s="494">
        <f t="shared" ca="1" si="29"/>
        <v>905332.86994616862</v>
      </c>
      <c r="F266" s="494">
        <f t="shared" ca="1" si="30"/>
        <v>191887550.53709608</v>
      </c>
      <c r="G266" s="495">
        <v>51753</v>
      </c>
      <c r="H266" s="494">
        <f t="shared" ca="1" si="31"/>
        <v>5221.4739256073944</v>
      </c>
      <c r="I266" s="496">
        <f t="shared" ca="1" si="32"/>
        <v>97617.463298432398</v>
      </c>
      <c r="J266" s="508">
        <f t="shared" ca="1" si="34"/>
        <v>2052466.5922916871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1949627.6550676476</v>
      </c>
      <c r="D267" s="494">
        <f t="shared" ca="1" si="28"/>
        <v>1039390.8987426038</v>
      </c>
      <c r="E267" s="494">
        <f t="shared" ca="1" si="29"/>
        <v>910236.75632504374</v>
      </c>
      <c r="F267" s="494">
        <f t="shared" ca="1" si="30"/>
        <v>190977313.78077105</v>
      </c>
      <c r="G267" s="495">
        <v>51783</v>
      </c>
      <c r="H267" s="494">
        <f t="shared" ca="1" si="31"/>
        <v>5196.9544937130195</v>
      </c>
      <c r="I267" s="496">
        <f t="shared" ca="1" si="32"/>
        <v>94024.899763177076</v>
      </c>
      <c r="J267" s="508">
        <f t="shared" ca="1" si="34"/>
        <v>2048849.5093245378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1949627.6550676476</v>
      </c>
      <c r="D268" s="494">
        <f t="shared" ca="1" si="28"/>
        <v>1034460.4496458432</v>
      </c>
      <c r="E268" s="494">
        <f t="shared" ca="1" si="29"/>
        <v>915167.20542180433</v>
      </c>
      <c r="F268" s="494">
        <f t="shared" ca="1" si="30"/>
        <v>190062146.57534924</v>
      </c>
      <c r="G268" s="495">
        <v>51814</v>
      </c>
      <c r="H268" s="494">
        <f t="shared" ca="1" si="31"/>
        <v>5172.3022482292163</v>
      </c>
      <c r="I268" s="496">
        <f t="shared" ca="1" si="32"/>
        <v>96698.17987766373</v>
      </c>
      <c r="J268" s="508">
        <f t="shared" ca="1" si="34"/>
        <v>2051498.1371935406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1949627.6550676476</v>
      </c>
      <c r="D269" s="494">
        <f t="shared" ca="1" si="28"/>
        <v>1029503.2939498085</v>
      </c>
      <c r="E269" s="494">
        <f t="shared" ca="1" si="29"/>
        <v>920124.36111783911</v>
      </c>
      <c r="F269" s="494">
        <f t="shared" ca="1" si="30"/>
        <v>189142022.2142314</v>
      </c>
      <c r="G269" s="495">
        <v>51844</v>
      </c>
      <c r="H269" s="494">
        <f t="shared" ca="1" si="31"/>
        <v>5147.5164697490427</v>
      </c>
      <c r="I269" s="496">
        <f t="shared" ca="1" si="32"/>
        <v>93130.451821921117</v>
      </c>
      <c r="J269" s="508">
        <f t="shared" ca="1" si="34"/>
        <v>2047905.6233593179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1949627.6550676476</v>
      </c>
      <c r="D270" s="494">
        <f t="shared" ca="1" si="28"/>
        <v>1024519.2869937535</v>
      </c>
      <c r="E270" s="494">
        <f t="shared" ca="1" si="29"/>
        <v>925108.36807389406</v>
      </c>
      <c r="F270" s="494">
        <f t="shared" ca="1" si="30"/>
        <v>188216913.84615752</v>
      </c>
      <c r="G270" s="495">
        <v>51875</v>
      </c>
      <c r="H270" s="494">
        <f t="shared" ca="1" si="31"/>
        <v>5122.5964349687674</v>
      </c>
      <c r="I270" s="496">
        <f t="shared" ca="1" si="32"/>
        <v>95768.910581139149</v>
      </c>
      <c r="J270" s="508">
        <f t="shared" ca="1" si="34"/>
        <v>2050519.1620837555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1949627.6550676476</v>
      </c>
      <c r="D271" s="494">
        <f t="shared" ca="1" si="28"/>
        <v>1019508.2833333532</v>
      </c>
      <c r="E271" s="494">
        <f t="shared" ca="1" si="29"/>
        <v>930119.37173429434</v>
      </c>
      <c r="F271" s="494">
        <f t="shared" ca="1" si="30"/>
        <v>187286794.47442323</v>
      </c>
      <c r="G271" s="495">
        <v>51906</v>
      </c>
      <c r="H271" s="494">
        <f t="shared" ca="1" si="31"/>
        <v>5097.5414166667661</v>
      </c>
      <c r="I271" s="496">
        <f t="shared" ca="1" si="32"/>
        <v>95300.497377437758</v>
      </c>
      <c r="J271" s="508">
        <f t="shared" ca="1" si="34"/>
        <v>2050025.693861752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1949627.6550676476</v>
      </c>
      <c r="D272" s="494">
        <f t="shared" ca="1" si="28"/>
        <v>1014470.1367364592</v>
      </c>
      <c r="E272" s="494">
        <f t="shared" ca="1" si="29"/>
        <v>935157.51833118836</v>
      </c>
      <c r="F272" s="494">
        <f t="shared" ca="1" si="30"/>
        <v>186351636.95609203</v>
      </c>
      <c r="G272" s="495">
        <v>51934</v>
      </c>
      <c r="H272" s="494">
        <f t="shared" ca="1" si="31"/>
        <v>5072.3506836822962</v>
      </c>
      <c r="I272" s="496">
        <f t="shared" ca="1" si="32"/>
        <v>85652.494006302877</v>
      </c>
      <c r="J272" s="508">
        <f t="shared" ca="1" si="34"/>
        <v>2040352.4997576328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1949627.6550676476</v>
      </c>
      <c r="D273" s="494">
        <f t="shared" ca="1" si="28"/>
        <v>1009404.7001788318</v>
      </c>
      <c r="E273" s="494">
        <f t="shared" ca="1" si="29"/>
        <v>940222.95488881576</v>
      </c>
      <c r="F273" s="494">
        <f t="shared" ca="1" si="30"/>
        <v>185411414.00120321</v>
      </c>
      <c r="G273" s="495">
        <v>51965</v>
      </c>
      <c r="H273" s="494">
        <f t="shared" ca="1" si="31"/>
        <v>5047.023500894159</v>
      </c>
      <c r="I273" s="496">
        <f t="shared" ca="1" si="32"/>
        <v>94356.045512101249</v>
      </c>
      <c r="J273" s="508">
        <f t="shared" ca="1" si="34"/>
        <v>2049030.7240806429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1949627.6550676476</v>
      </c>
      <c r="D274" s="494">
        <f t="shared" ca="1" si="28"/>
        <v>1004311.8258398507</v>
      </c>
      <c r="E274" s="494">
        <f t="shared" ca="1" si="29"/>
        <v>945315.82922779687</v>
      </c>
      <c r="F274" s="494">
        <f t="shared" ca="1" si="30"/>
        <v>184466098.1719754</v>
      </c>
      <c r="G274" s="495">
        <v>51995</v>
      </c>
      <c r="H274" s="494">
        <f t="shared" ca="1" si="31"/>
        <v>5021.5591291992532</v>
      </c>
      <c r="I274" s="496">
        <f t="shared" ca="1" si="32"/>
        <v>90851.592860589561</v>
      </c>
      <c r="J274" s="508">
        <f t="shared" ca="1" si="34"/>
        <v>2045500.8070574363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1949627.6550676476</v>
      </c>
      <c r="D275" s="494">
        <f t="shared" ca="1" si="28"/>
        <v>999191.36509820016</v>
      </c>
      <c r="E275" s="494">
        <f t="shared" ca="1" si="29"/>
        <v>950436.28996944742</v>
      </c>
      <c r="F275" s="494">
        <f t="shared" ca="1" si="30"/>
        <v>183515661.88200596</v>
      </c>
      <c r="G275" s="495">
        <v>52026</v>
      </c>
      <c r="H275" s="494">
        <f t="shared" ca="1" si="31"/>
        <v>4995.9568254910009</v>
      </c>
      <c r="I275" s="496">
        <f t="shared" ca="1" si="32"/>
        <v>93401.334374410202</v>
      </c>
      <c r="J275" s="508">
        <f t="shared" ca="1" si="34"/>
        <v>2048024.9462675487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1949627.6550676476</v>
      </c>
      <c r="D276" s="494">
        <f t="shared" ca="1" si="28"/>
        <v>994043.16852753237</v>
      </c>
      <c r="E276" s="494">
        <f t="shared" ca="1" si="29"/>
        <v>955584.48654011521</v>
      </c>
      <c r="F276" s="494">
        <f t="shared" ca="1" si="30"/>
        <v>182560077.39546585</v>
      </c>
      <c r="G276" s="495">
        <v>52056</v>
      </c>
      <c r="H276" s="494">
        <f t="shared" ca="1" si="31"/>
        <v>4970.2158426376618</v>
      </c>
      <c r="I276" s="496">
        <f t="shared" ca="1" si="32"/>
        <v>89922.674322182909</v>
      </c>
      <c r="J276" s="508">
        <f t="shared" ca="1" si="34"/>
        <v>2044520.5452324683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1949627.6550676476</v>
      </c>
      <c r="D277" s="494">
        <f t="shared" ca="1" si="28"/>
        <v>988867.08589210676</v>
      </c>
      <c r="E277" s="494">
        <f t="shared" ca="1" si="29"/>
        <v>960760.56917554082</v>
      </c>
      <c r="F277" s="494">
        <f t="shared" ca="1" si="30"/>
        <v>181599316.82629031</v>
      </c>
      <c r="G277" s="495">
        <v>52087</v>
      </c>
      <c r="H277" s="494">
        <f t="shared" ca="1" si="31"/>
        <v>4944.3354294605342</v>
      </c>
      <c r="I277" s="496">
        <f t="shared" ca="1" si="32"/>
        <v>92436.252521237533</v>
      </c>
      <c r="J277" s="508">
        <f t="shared" ca="1" si="34"/>
        <v>2047008.2430183457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1949627.6550676476</v>
      </c>
      <c r="D278" s="494">
        <f t="shared" ca="1" si="28"/>
        <v>983662.96614240587</v>
      </c>
      <c r="E278" s="494">
        <f t="shared" ca="1" si="29"/>
        <v>965964.6889252417</v>
      </c>
      <c r="F278" s="494">
        <f t="shared" ca="1" si="30"/>
        <v>180633352.13736507</v>
      </c>
      <c r="G278" s="495">
        <v>52118</v>
      </c>
      <c r="H278" s="494">
        <f t="shared" ca="1" si="31"/>
        <v>4918.3148307120291</v>
      </c>
      <c r="I278" s="496">
        <f t="shared" ca="1" si="32"/>
        <v>91949.787419711647</v>
      </c>
      <c r="J278" s="508">
        <f t="shared" ca="1" si="34"/>
        <v>2046495.7573180713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1949627.6550676476</v>
      </c>
      <c r="D279" s="494">
        <f t="shared" ca="1" si="28"/>
        <v>978430.65741072746</v>
      </c>
      <c r="E279" s="494">
        <f t="shared" ca="1" si="29"/>
        <v>971196.99765692011</v>
      </c>
      <c r="F279" s="494">
        <f t="shared" ca="1" si="30"/>
        <v>179662155.13970816</v>
      </c>
      <c r="G279" s="495">
        <v>52148</v>
      </c>
      <c r="H279" s="494">
        <f t="shared" ca="1" si="31"/>
        <v>4892.1532870536375</v>
      </c>
      <c r="I279" s="496">
        <f t="shared" ca="1" si="32"/>
        <v>88510.342547308872</v>
      </c>
      <c r="J279" s="508">
        <f t="shared" ca="1" si="34"/>
        <v>2043030.15090201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1949627.6550676476</v>
      </c>
      <c r="D280" s="494">
        <f t="shared" ca="1" si="28"/>
        <v>973170.00700675254</v>
      </c>
      <c r="E280" s="494">
        <f t="shared" ca="1" si="29"/>
        <v>976457.64806089504</v>
      </c>
      <c r="F280" s="494">
        <f t="shared" ca="1" si="30"/>
        <v>178685697.49164727</v>
      </c>
      <c r="G280" s="495">
        <v>52179</v>
      </c>
      <c r="H280" s="494">
        <f t="shared" ca="1" si="31"/>
        <v>4865.8500350337627</v>
      </c>
      <c r="I280" s="496">
        <f t="shared" ca="1" si="32"/>
        <v>90968.937885738895</v>
      </c>
      <c r="J280" s="508">
        <f t="shared" ca="1" si="34"/>
        <v>2045462.4429884201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1949627.6550676476</v>
      </c>
      <c r="D281" s="494">
        <f t="shared" ca="1" si="28"/>
        <v>967880.86141308944</v>
      </c>
      <c r="E281" s="494">
        <f t="shared" ca="1" si="29"/>
        <v>981746.79365455813</v>
      </c>
      <c r="F281" s="494">
        <f t="shared" ca="1" si="30"/>
        <v>177703950.69799271</v>
      </c>
      <c r="G281" s="495">
        <v>52209</v>
      </c>
      <c r="H281" s="494">
        <f t="shared" ca="1" si="31"/>
        <v>4839.404307065447</v>
      </c>
      <c r="I281" s="496">
        <f t="shared" ca="1" si="32"/>
        <v>87555.991770907145</v>
      </c>
      <c r="J281" s="508">
        <f t="shared" ca="1" si="34"/>
        <v>2042023.0511456202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1949627.6550676476</v>
      </c>
      <c r="D282" s="494">
        <f t="shared" ca="1" si="28"/>
        <v>962563.06628079386</v>
      </c>
      <c r="E282" s="494">
        <f t="shared" ca="1" si="29"/>
        <v>987064.58878685371</v>
      </c>
      <c r="F282" s="494">
        <f t="shared" ca="1" si="30"/>
        <v>176716886.10920587</v>
      </c>
      <c r="G282" s="495">
        <v>52240</v>
      </c>
      <c r="H282" s="494">
        <f t="shared" ca="1" si="31"/>
        <v>4812.8153314039691</v>
      </c>
      <c r="I282" s="496">
        <f t="shared" ca="1" si="32"/>
        <v>89977.433703416958</v>
      </c>
      <c r="J282" s="508">
        <f t="shared" ca="1" si="34"/>
        <v>2044417.9041024684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1949627.6550676476</v>
      </c>
      <c r="D283" s="494">
        <f t="shared" ca="1" si="28"/>
        <v>957216.46642486518</v>
      </c>
      <c r="E283" s="494">
        <f t="shared" ca="1" si="29"/>
        <v>992411.18864278239</v>
      </c>
      <c r="F283" s="494">
        <f t="shared" ca="1" si="30"/>
        <v>175724474.9205631</v>
      </c>
      <c r="G283" s="495">
        <v>52271</v>
      </c>
      <c r="H283" s="494">
        <f t="shared" ca="1" si="31"/>
        <v>4786.0823321243261</v>
      </c>
      <c r="I283" s="496">
        <f t="shared" ca="1" si="32"/>
        <v>89477.649999961228</v>
      </c>
      <c r="J283" s="508">
        <f t="shared" ca="1" si="34"/>
        <v>2043891.3873997331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1949627.6550676476</v>
      </c>
      <c r="D284" s="494">
        <f t="shared" ca="1" si="28"/>
        <v>951840.90581971686</v>
      </c>
      <c r="E284" s="494">
        <f t="shared" ca="1" si="29"/>
        <v>997786.74924793071</v>
      </c>
      <c r="F284" s="494">
        <f t="shared" ca="1" si="30"/>
        <v>174726688.17131516</v>
      </c>
      <c r="G284" s="495">
        <v>52299</v>
      </c>
      <c r="H284" s="494">
        <f t="shared" ca="1" si="31"/>
        <v>4759.2045290985843</v>
      </c>
      <c r="I284" s="496">
        <f t="shared" ca="1" si="32"/>
        <v>80364.659863670851</v>
      </c>
      <c r="J284" s="508">
        <f t="shared" ca="1" si="34"/>
        <v>2034751.5194604169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1949627.6550676476</v>
      </c>
      <c r="D285" s="494">
        <f t="shared" ca="1" si="28"/>
        <v>946436.22759462381</v>
      </c>
      <c r="E285" s="494">
        <f t="shared" ca="1" si="29"/>
        <v>1003191.4274730238</v>
      </c>
      <c r="F285" s="494">
        <f t="shared" ca="1" si="30"/>
        <v>173723496.74384212</v>
      </c>
      <c r="G285" s="495">
        <v>52330</v>
      </c>
      <c r="H285" s="494">
        <f t="shared" ca="1" si="31"/>
        <v>4732.1811379731189</v>
      </c>
      <c r="I285" s="496">
        <f t="shared" ca="1" si="32"/>
        <v>88469.946444075904</v>
      </c>
      <c r="J285" s="508">
        <f t="shared" ca="1" si="34"/>
        <v>2042829.7826496968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1949627.6550676476</v>
      </c>
      <c r="D286" s="494">
        <f t="shared" ca="1" si="28"/>
        <v>941002.2740291449</v>
      </c>
      <c r="E286" s="494">
        <f t="shared" ca="1" si="29"/>
        <v>1008625.3810385027</v>
      </c>
      <c r="F286" s="494">
        <f t="shared" ca="1" si="30"/>
        <v>172714871.36280361</v>
      </c>
      <c r="G286" s="495">
        <v>52360</v>
      </c>
      <c r="H286" s="494">
        <f t="shared" ca="1" si="31"/>
        <v>4705.0113701457249</v>
      </c>
      <c r="I286" s="496">
        <f t="shared" ca="1" si="32"/>
        <v>85124.513404482626</v>
      </c>
      <c r="J286" s="508">
        <f t="shared" ca="1" si="34"/>
        <v>2039457.179842276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1949627.6550676476</v>
      </c>
      <c r="D287" s="494">
        <f t="shared" ca="1" si="28"/>
        <v>935538.8865485196</v>
      </c>
      <c r="E287" s="494">
        <f t="shared" ca="1" si="29"/>
        <v>1014088.768519128</v>
      </c>
      <c r="F287" s="494">
        <f t="shared" ca="1" si="30"/>
        <v>171700782.59428447</v>
      </c>
      <c r="G287" s="495">
        <v>52391</v>
      </c>
      <c r="H287" s="494">
        <f t="shared" ca="1" si="31"/>
        <v>4677.6944327425981</v>
      </c>
      <c r="I287" s="496">
        <f t="shared" ca="1" si="32"/>
        <v>87451.296533366229</v>
      </c>
      <c r="J287" s="508">
        <f t="shared" ca="1" si="34"/>
        <v>2041756.6460337564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1949627.6550676476</v>
      </c>
      <c r="D288" s="494">
        <f t="shared" ca="1" si="28"/>
        <v>930045.90571904089</v>
      </c>
      <c r="E288" s="494">
        <f t="shared" ca="1" si="29"/>
        <v>1019581.7493486067</v>
      </c>
      <c r="F288" s="494">
        <f t="shared" ca="1" si="30"/>
        <v>170681200.84493586</v>
      </c>
      <c r="G288" s="495">
        <v>52421</v>
      </c>
      <c r="H288" s="494">
        <f t="shared" ca="1" si="31"/>
        <v>4650.2295285952041</v>
      </c>
      <c r="I288" s="496">
        <f t="shared" ca="1" si="32"/>
        <v>84133.383471199384</v>
      </c>
      <c r="J288" s="508">
        <f t="shared" ca="1" si="34"/>
        <v>2038411.2680674421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1949627.6550676476</v>
      </c>
      <c r="D289" s="494">
        <f t="shared" ca="1" si="28"/>
        <v>924523.17124340264</v>
      </c>
      <c r="E289" s="494">
        <f t="shared" ca="1" si="29"/>
        <v>1025104.4838242449</v>
      </c>
      <c r="F289" s="494">
        <f t="shared" ca="1" si="30"/>
        <v>169656096.36111161</v>
      </c>
      <c r="G289" s="495">
        <v>52452</v>
      </c>
      <c r="H289" s="494">
        <f t="shared" ca="1" si="31"/>
        <v>4622.6158562170131</v>
      </c>
      <c r="I289" s="496">
        <f t="shared" ca="1" si="32"/>
        <v>86421.581361152523</v>
      </c>
      <c r="J289" s="508">
        <f t="shared" ca="1" si="34"/>
        <v>2040671.852285017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1949627.6550676476</v>
      </c>
      <c r="D290" s="494">
        <f t="shared" ca="1" si="28"/>
        <v>918970.52195602132</v>
      </c>
      <c r="E290" s="494">
        <f t="shared" ca="1" si="29"/>
        <v>1030657.1331116263</v>
      </c>
      <c r="F290" s="494">
        <f t="shared" ca="1" si="30"/>
        <v>168625439.22799999</v>
      </c>
      <c r="G290" s="495">
        <v>52483</v>
      </c>
      <c r="H290" s="494">
        <f t="shared" ca="1" si="31"/>
        <v>4594.8526097801068</v>
      </c>
      <c r="I290" s="496">
        <f t="shared" ca="1" si="32"/>
        <v>85902.536790842831</v>
      </c>
      <c r="J290" s="508">
        <f t="shared" ca="1" si="34"/>
        <v>2040125.0444682706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1949627.6550676476</v>
      </c>
      <c r="D291" s="494">
        <f t="shared" ca="1" si="28"/>
        <v>913387.79581833328</v>
      </c>
      <c r="E291" s="494">
        <f t="shared" ca="1" si="29"/>
        <v>1036239.8592493143</v>
      </c>
      <c r="F291" s="494">
        <f t="shared" ca="1" si="30"/>
        <v>167589199.36875066</v>
      </c>
      <c r="G291" s="495">
        <v>52513</v>
      </c>
      <c r="H291" s="494">
        <f t="shared" ca="1" si="31"/>
        <v>4566.9389790916666</v>
      </c>
      <c r="I291" s="496">
        <f t="shared" ca="1" si="32"/>
        <v>82626.465221719976</v>
      </c>
      <c r="J291" s="508">
        <f t="shared" ca="1" si="34"/>
        <v>2036821.0592684592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1949627.6550676476</v>
      </c>
      <c r="D292" s="494">
        <f t="shared" ca="1" si="28"/>
        <v>907774.82991406613</v>
      </c>
      <c r="E292" s="494">
        <f t="shared" ca="1" si="29"/>
        <v>1041852.8251535814</v>
      </c>
      <c r="F292" s="494">
        <f t="shared" ca="1" si="30"/>
        <v>166547346.54359707</v>
      </c>
      <c r="G292" s="495">
        <v>52544</v>
      </c>
      <c r="H292" s="494">
        <f t="shared" ca="1" si="31"/>
        <v>4538.8741495703307</v>
      </c>
      <c r="I292" s="496">
        <f t="shared" ca="1" si="32"/>
        <v>84855.997947044074</v>
      </c>
      <c r="J292" s="508">
        <f t="shared" ca="1" si="34"/>
        <v>2039022.5271642618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1949627.6550676476</v>
      </c>
      <c r="D293" s="494">
        <f t="shared" ca="1" si="28"/>
        <v>902131.46044448414</v>
      </c>
      <c r="E293" s="494">
        <f t="shared" ca="1" si="29"/>
        <v>1047496.1946231634</v>
      </c>
      <c r="F293" s="494">
        <f t="shared" ca="1" si="30"/>
        <v>165499850.3489739</v>
      </c>
      <c r="G293" s="495">
        <v>52574</v>
      </c>
      <c r="H293" s="494">
        <f t="shared" ca="1" si="31"/>
        <v>4510.6573022224211</v>
      </c>
      <c r="I293" s="496">
        <f t="shared" ca="1" si="32"/>
        <v>81608.199806362565</v>
      </c>
      <c r="J293" s="508">
        <f t="shared" ca="1" si="34"/>
        <v>2035746.5121762326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1949627.6550676476</v>
      </c>
      <c r="D294" s="494">
        <f t="shared" ca="1" si="28"/>
        <v>896457.52272360865</v>
      </c>
      <c r="E294" s="494">
        <f t="shared" ca="1" si="29"/>
        <v>1053170.1323440389</v>
      </c>
      <c r="F294" s="494">
        <f t="shared" ca="1" si="30"/>
        <v>164446680.21662986</v>
      </c>
      <c r="G294" s="495">
        <v>52605</v>
      </c>
      <c r="H294" s="494">
        <f t="shared" ca="1" si="31"/>
        <v>4482.287613618043</v>
      </c>
      <c r="I294" s="496">
        <f t="shared" ca="1" si="32"/>
        <v>83798.090893363784</v>
      </c>
      <c r="J294" s="508">
        <f t="shared" ca="1" si="34"/>
        <v>2037908.0335746293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1949627.6550676476</v>
      </c>
      <c r="D295" s="494">
        <f t="shared" ca="1" si="28"/>
        <v>890752.85117341182</v>
      </c>
      <c r="E295" s="494">
        <f t="shared" ca="1" si="29"/>
        <v>1058874.8038942358</v>
      </c>
      <c r="F295" s="494">
        <f t="shared" ca="1" si="30"/>
        <v>163387805.41273564</v>
      </c>
      <c r="G295" s="495">
        <v>52636</v>
      </c>
      <c r="H295" s="494">
        <f t="shared" ca="1" si="31"/>
        <v>4453.7642558670595</v>
      </c>
      <c r="I295" s="496">
        <f t="shared" ca="1" si="32"/>
        <v>83264.835749686914</v>
      </c>
      <c r="J295" s="508">
        <f t="shared" ca="1" si="34"/>
        <v>2037346.2550732016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1949627.6550676476</v>
      </c>
      <c r="D296" s="494">
        <f t="shared" ca="1" si="28"/>
        <v>885017.27931898471</v>
      </c>
      <c r="E296" s="494">
        <f t="shared" ca="1" si="29"/>
        <v>1064610.3757486627</v>
      </c>
      <c r="F296" s="494">
        <f t="shared" ca="1" si="30"/>
        <v>162323195.03698698</v>
      </c>
      <c r="G296" s="495">
        <v>52665</v>
      </c>
      <c r="H296" s="494">
        <f t="shared" ca="1" si="31"/>
        <v>4425.0863965949238</v>
      </c>
      <c r="I296" s="496">
        <f t="shared" ca="1" si="32"/>
        <v>77391.35716383245</v>
      </c>
      <c r="J296" s="508">
        <f t="shared" ca="1" si="34"/>
        <v>2031444.0986280751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1949627.6550676476</v>
      </c>
      <c r="D297" s="494">
        <f t="shared" ca="1" si="28"/>
        <v>879250.63978367951</v>
      </c>
      <c r="E297" s="494">
        <f t="shared" ca="1" si="29"/>
        <v>1070377.0152839681</v>
      </c>
      <c r="F297" s="494">
        <f t="shared" ca="1" si="30"/>
        <v>161252818.021703</v>
      </c>
      <c r="G297" s="495">
        <v>52696</v>
      </c>
      <c r="H297" s="494">
        <f t="shared" ca="1" si="31"/>
        <v>4396.2531989183972</v>
      </c>
      <c r="I297" s="496">
        <f t="shared" ca="1" si="32"/>
        <v>82189.644420394397</v>
      </c>
      <c r="J297" s="508">
        <f t="shared" ca="1" si="34"/>
        <v>2036213.5526869604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1949627.6550676476</v>
      </c>
      <c r="D298" s="494">
        <f t="shared" ca="1" si="28"/>
        <v>873452.7642842246</v>
      </c>
      <c r="E298" s="494">
        <f t="shared" ca="1" si="29"/>
        <v>1076174.8907834231</v>
      </c>
      <c r="F298" s="494">
        <f t="shared" ca="1" si="30"/>
        <v>160176643.13091958</v>
      </c>
      <c r="G298" s="495">
        <v>52726</v>
      </c>
      <c r="H298" s="494">
        <f t="shared" ca="1" si="31"/>
        <v>4367.2638214211229</v>
      </c>
      <c r="I298" s="496">
        <f t="shared" ca="1" si="32"/>
        <v>79013.880830634473</v>
      </c>
      <c r="J298" s="508">
        <f t="shared" ca="1" si="34"/>
        <v>2033008.7997197032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1949627.6550676476</v>
      </c>
      <c r="D299" s="494">
        <f t="shared" ca="1" si="28"/>
        <v>867623.48362581444</v>
      </c>
      <c r="E299" s="494">
        <f t="shared" ca="1" si="29"/>
        <v>1082004.171441833</v>
      </c>
      <c r="F299" s="494">
        <f t="shared" ca="1" si="30"/>
        <v>159094638.95947775</v>
      </c>
      <c r="G299" s="495">
        <v>52757</v>
      </c>
      <c r="H299" s="494">
        <f t="shared" ca="1" si="31"/>
        <v>4338.1174181290726</v>
      </c>
      <c r="I299" s="496">
        <f t="shared" ca="1" si="32"/>
        <v>81102.773638622268</v>
      </c>
      <c r="J299" s="508">
        <f t="shared" ca="1" si="34"/>
        <v>2035068.5461243989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1949627.6550676476</v>
      </c>
      <c r="D300" s="494">
        <f t="shared" ca="1" si="28"/>
        <v>861762.62769717118</v>
      </c>
      <c r="E300" s="494">
        <f t="shared" ca="1" si="29"/>
        <v>1087865.0273704764</v>
      </c>
      <c r="F300" s="494">
        <f t="shared" ca="1" si="30"/>
        <v>158006773.93210727</v>
      </c>
      <c r="G300" s="495">
        <v>52787</v>
      </c>
      <c r="H300" s="494">
        <f t="shared" ca="1" si="31"/>
        <v>4308.8131384858561</v>
      </c>
      <c r="I300" s="496">
        <f t="shared" ca="1" si="32"/>
        <v>77956.373090144087</v>
      </c>
      <c r="J300" s="508">
        <f t="shared" ca="1" si="34"/>
        <v>2031892.8412962775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1949627.6550676476</v>
      </c>
      <c r="D301" s="494">
        <f t="shared" ca="1" si="28"/>
        <v>855870.0254655811</v>
      </c>
      <c r="E301" s="494">
        <f t="shared" ca="1" si="29"/>
        <v>1093757.6296020665</v>
      </c>
      <c r="F301" s="494">
        <f t="shared" ca="1" si="30"/>
        <v>156913016.3025052</v>
      </c>
      <c r="G301" s="495">
        <v>52818</v>
      </c>
      <c r="H301" s="494">
        <f t="shared" ca="1" si="31"/>
        <v>4279.3501273279053</v>
      </c>
      <c r="I301" s="496">
        <f t="shared" ca="1" si="32"/>
        <v>80004.096534290307</v>
      </c>
      <c r="J301" s="508">
        <f t="shared" ca="1" si="34"/>
        <v>2033911.1017292659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1949627.6550676476</v>
      </c>
      <c r="D302" s="494">
        <f t="shared" ca="1" si="28"/>
        <v>849945.50497190317</v>
      </c>
      <c r="E302" s="494">
        <f t="shared" ca="1" si="29"/>
        <v>1099682.1500957445</v>
      </c>
      <c r="F302" s="494">
        <f t="shared" ca="1" si="30"/>
        <v>155813334.15240946</v>
      </c>
      <c r="G302" s="495">
        <v>52849</v>
      </c>
      <c r="H302" s="494">
        <f t="shared" ca="1" si="31"/>
        <v>4249.7275248595161</v>
      </c>
      <c r="I302" s="496">
        <f t="shared" ca="1" si="32"/>
        <v>79450.290587835116</v>
      </c>
      <c r="J302" s="508">
        <f t="shared" ca="1" si="34"/>
        <v>2033327.6731803422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1949627.6550676476</v>
      </c>
      <c r="D303" s="494">
        <f t="shared" ca="1" si="28"/>
        <v>843988.8933255513</v>
      </c>
      <c r="E303" s="494">
        <f t="shared" ca="1" si="29"/>
        <v>1105638.7617420964</v>
      </c>
      <c r="F303" s="494">
        <f t="shared" ca="1" si="30"/>
        <v>154707695.39066738</v>
      </c>
      <c r="G303" s="495">
        <v>52879</v>
      </c>
      <c r="H303" s="494">
        <f t="shared" ca="1" si="31"/>
        <v>4219.9444666277568</v>
      </c>
      <c r="I303" s="496">
        <f t="shared" ca="1" si="32"/>
        <v>76348.533734680634</v>
      </c>
      <c r="J303" s="508">
        <f t="shared" ca="1" si="34"/>
        <v>2030196.1332689559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1949627.6550676476</v>
      </c>
      <c r="D304" s="494">
        <f t="shared" ref="D304:D367" ca="1" si="36">+F303*(($H$6/100)/$H$9)</f>
        <v>838000.01669944834</v>
      </c>
      <c r="E304" s="494">
        <f t="shared" ref="E304:E367" ca="1" si="37">+C304-D304</f>
        <v>1111627.6383681991</v>
      </c>
      <c r="F304" s="494">
        <f t="shared" ref="F304:F367" ca="1" si="38">IF(F303&lt;1,0,+F303-E304)</f>
        <v>153596067.75229919</v>
      </c>
      <c r="G304" s="495">
        <v>52910</v>
      </c>
      <c r="H304" s="494">
        <f t="shared" ref="H304:H367" ca="1" si="39">+D304*$H$7/100</f>
        <v>4190.0000834972416</v>
      </c>
      <c r="I304" s="496">
        <f t="shared" ref="I304:I367" ca="1" si="40">+F303*$R$41*O304</f>
        <v>78333.663099474579</v>
      </c>
      <c r="J304" s="508">
        <f t="shared" ca="1" si="34"/>
        <v>2032151.3182506193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1949627.6550676476</v>
      </c>
      <c r="D305" s="494">
        <f t="shared" ca="1" si="36"/>
        <v>831978.700324954</v>
      </c>
      <c r="E305" s="494">
        <f t="shared" ca="1" si="37"/>
        <v>1117648.9547426936</v>
      </c>
      <c r="F305" s="494">
        <f t="shared" ca="1" si="38"/>
        <v>152478418.79755649</v>
      </c>
      <c r="G305" s="495">
        <v>52940</v>
      </c>
      <c r="H305" s="494">
        <f t="shared" ca="1" si="39"/>
        <v>4159.8935016247697</v>
      </c>
      <c r="I305" s="496">
        <f t="shared" ca="1" si="40"/>
        <v>75262.073198626589</v>
      </c>
      <c r="J305" s="508">
        <f t="shared" ref="J305:J368" ca="1" si="42">+C305+H305+I305</f>
        <v>2029049.6217678988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1949627.6550676476</v>
      </c>
      <c r="D306" s="494">
        <f t="shared" ca="1" si="36"/>
        <v>825924.7684867644</v>
      </c>
      <c r="E306" s="494">
        <f t="shared" ca="1" si="37"/>
        <v>1123702.8865808831</v>
      </c>
      <c r="F306" s="494">
        <f t="shared" ca="1" si="38"/>
        <v>151354715.91097561</v>
      </c>
      <c r="G306" s="495">
        <v>52971</v>
      </c>
      <c r="H306" s="494">
        <f t="shared" ca="1" si="39"/>
        <v>4129.6238424338217</v>
      </c>
      <c r="I306" s="496">
        <f t="shared" ca="1" si="40"/>
        <v>77204.906051162761</v>
      </c>
      <c r="J306" s="508">
        <f t="shared" ca="1" si="42"/>
        <v>2030962.1849612442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1949627.6550676476</v>
      </c>
      <c r="D307" s="494">
        <f t="shared" ca="1" si="36"/>
        <v>819838.04451778461</v>
      </c>
      <c r="E307" s="494">
        <f t="shared" ca="1" si="37"/>
        <v>1129789.610549863</v>
      </c>
      <c r="F307" s="494">
        <f t="shared" ca="1" si="38"/>
        <v>150224926.30042574</v>
      </c>
      <c r="G307" s="495">
        <v>53002</v>
      </c>
      <c r="H307" s="494">
        <f t="shared" ca="1" si="39"/>
        <v>4099.1902225889235</v>
      </c>
      <c r="I307" s="496">
        <f t="shared" ca="1" si="40"/>
        <v>76635.937822923981</v>
      </c>
      <c r="J307" s="508">
        <f t="shared" ca="1" si="42"/>
        <v>2030362.7831131604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1949627.6550676476</v>
      </c>
      <c r="D308" s="494">
        <f t="shared" ca="1" si="36"/>
        <v>813718.35079397273</v>
      </c>
      <c r="E308" s="494">
        <f t="shared" ca="1" si="37"/>
        <v>1135909.3042736747</v>
      </c>
      <c r="F308" s="494">
        <f t="shared" ca="1" si="38"/>
        <v>149089016.99615207</v>
      </c>
      <c r="G308" s="495">
        <v>53030</v>
      </c>
      <c r="H308" s="494">
        <f t="shared" ca="1" si="39"/>
        <v>4068.5917539698635</v>
      </c>
      <c r="I308" s="496">
        <f t="shared" ca="1" si="40"/>
        <v>68702.866294728025</v>
      </c>
      <c r="J308" s="508">
        <f t="shared" ca="1" si="42"/>
        <v>2022399.1131163456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1949627.6550676476</v>
      </c>
      <c r="D309" s="494">
        <f t="shared" ca="1" si="36"/>
        <v>807565.50872915704</v>
      </c>
      <c r="E309" s="494">
        <f t="shared" ca="1" si="37"/>
        <v>1142062.1463384905</v>
      </c>
      <c r="F309" s="494">
        <f t="shared" ca="1" si="38"/>
        <v>147946954.84981358</v>
      </c>
      <c r="G309" s="495">
        <v>53061</v>
      </c>
      <c r="H309" s="494">
        <f t="shared" ca="1" si="39"/>
        <v>4037.8275436457852</v>
      </c>
      <c r="I309" s="496">
        <f t="shared" ca="1" si="40"/>
        <v>75488.738939051647</v>
      </c>
      <c r="J309" s="508">
        <f t="shared" ca="1" si="42"/>
        <v>2029154.2215503452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1949627.6550676476</v>
      </c>
      <c r="D310" s="494">
        <f t="shared" ca="1" si="36"/>
        <v>801379.33876982355</v>
      </c>
      <c r="E310" s="494">
        <f t="shared" ca="1" si="37"/>
        <v>1148248.316297824</v>
      </c>
      <c r="F310" s="494">
        <f t="shared" ca="1" si="38"/>
        <v>146798706.53351575</v>
      </c>
      <c r="G310" s="495">
        <v>53091</v>
      </c>
      <c r="H310" s="494">
        <f t="shared" ca="1" si="39"/>
        <v>4006.8966938491176</v>
      </c>
      <c r="I310" s="496">
        <f t="shared" ca="1" si="40"/>
        <v>72494.007876408636</v>
      </c>
      <c r="J310" s="508">
        <f t="shared" ca="1" si="42"/>
        <v>2026128.5596379051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1949627.6550676476</v>
      </c>
      <c r="D311" s="494">
        <f t="shared" ca="1" si="36"/>
        <v>795159.66038987704</v>
      </c>
      <c r="E311" s="494">
        <f t="shared" ca="1" si="37"/>
        <v>1154467.9946777704</v>
      </c>
      <c r="F311" s="494">
        <f t="shared" ca="1" si="38"/>
        <v>145644238.53883797</v>
      </c>
      <c r="G311" s="495">
        <v>53122</v>
      </c>
      <c r="H311" s="494">
        <f t="shared" ca="1" si="39"/>
        <v>3975.7983019493854</v>
      </c>
      <c r="I311" s="496">
        <f t="shared" ca="1" si="40"/>
        <v>74329.078408136804</v>
      </c>
      <c r="J311" s="508">
        <f t="shared" ca="1" si="42"/>
        <v>2027932.5317777337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1949627.6550676476</v>
      </c>
      <c r="D312" s="494">
        <f t="shared" ca="1" si="36"/>
        <v>788906.29208537238</v>
      </c>
      <c r="E312" s="494">
        <f t="shared" ca="1" si="37"/>
        <v>1160721.3629822752</v>
      </c>
      <c r="F312" s="494">
        <f t="shared" ca="1" si="38"/>
        <v>144483517.1758557</v>
      </c>
      <c r="G312" s="495">
        <v>53152</v>
      </c>
      <c r="H312" s="494">
        <f t="shared" ca="1" si="39"/>
        <v>3944.5314604268619</v>
      </c>
      <c r="I312" s="496">
        <f t="shared" ca="1" si="40"/>
        <v>71365.676884030603</v>
      </c>
      <c r="J312" s="508">
        <f t="shared" ca="1" si="42"/>
        <v>2024937.863412105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1949627.6550676476</v>
      </c>
      <c r="D313" s="494">
        <f t="shared" ca="1" si="36"/>
        <v>782619.05136921839</v>
      </c>
      <c r="E313" s="494">
        <f t="shared" ca="1" si="37"/>
        <v>1167008.6036984292</v>
      </c>
      <c r="F313" s="494">
        <f t="shared" ca="1" si="38"/>
        <v>143316508.57215726</v>
      </c>
      <c r="G313" s="495">
        <v>53183</v>
      </c>
      <c r="H313" s="494">
        <f t="shared" ca="1" si="39"/>
        <v>3913.0952568460921</v>
      </c>
      <c r="I313" s="496">
        <f t="shared" ca="1" si="40"/>
        <v>73156.820863374931</v>
      </c>
      <c r="J313" s="508">
        <f t="shared" ca="1" si="42"/>
        <v>2026697.5711878687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1949627.6550676476</v>
      </c>
      <c r="D314" s="494">
        <f t="shared" ca="1" si="36"/>
        <v>776297.75476585189</v>
      </c>
      <c r="E314" s="494">
        <f t="shared" ca="1" si="37"/>
        <v>1173329.9003017957</v>
      </c>
      <c r="F314" s="494">
        <f t="shared" ca="1" si="38"/>
        <v>142143178.67185548</v>
      </c>
      <c r="G314" s="495">
        <v>53214</v>
      </c>
      <c r="H314" s="494">
        <f t="shared" ca="1" si="39"/>
        <v>3881.4887738292596</v>
      </c>
      <c r="I314" s="496">
        <f t="shared" ca="1" si="40"/>
        <v>72565.925507035616</v>
      </c>
      <c r="J314" s="508">
        <f t="shared" ca="1" si="42"/>
        <v>2026075.0693485125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1949627.6550676476</v>
      </c>
      <c r="D315" s="494">
        <f t="shared" ca="1" si="36"/>
        <v>769942.21780588385</v>
      </c>
      <c r="E315" s="494">
        <f t="shared" ca="1" si="37"/>
        <v>1179685.4372617637</v>
      </c>
      <c r="F315" s="494">
        <f t="shared" ca="1" si="38"/>
        <v>140963493.23459372</v>
      </c>
      <c r="G315" s="495">
        <v>53244</v>
      </c>
      <c r="H315" s="494">
        <f t="shared" ca="1" si="39"/>
        <v>3849.7110890294193</v>
      </c>
      <c r="I315" s="496">
        <f t="shared" ca="1" si="40"/>
        <v>69650.15754920918</v>
      </c>
      <c r="J315" s="508">
        <f t="shared" ca="1" si="42"/>
        <v>2023127.5237058862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1949627.6550676476</v>
      </c>
      <c r="D316" s="494">
        <f t="shared" ca="1" si="36"/>
        <v>763552.25502071599</v>
      </c>
      <c r="E316" s="494">
        <f t="shared" ca="1" si="37"/>
        <v>1186075.4000469316</v>
      </c>
      <c r="F316" s="494">
        <f t="shared" ca="1" si="38"/>
        <v>139777417.83454677</v>
      </c>
      <c r="G316" s="495">
        <v>53275</v>
      </c>
      <c r="H316" s="494">
        <f t="shared" ca="1" si="39"/>
        <v>3817.7612751035799</v>
      </c>
      <c r="I316" s="496">
        <f t="shared" ca="1" si="40"/>
        <v>71374.515407782601</v>
      </c>
      <c r="J316" s="508">
        <f t="shared" ca="1" si="42"/>
        <v>2024819.9317505336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1949627.6550676476</v>
      </c>
      <c r="D317" s="494">
        <f t="shared" ca="1" si="36"/>
        <v>757127.67993712844</v>
      </c>
      <c r="E317" s="494">
        <f t="shared" ca="1" si="37"/>
        <v>1192499.9751305191</v>
      </c>
      <c r="F317" s="494">
        <f t="shared" ca="1" si="38"/>
        <v>138584917.85941625</v>
      </c>
      <c r="G317" s="495">
        <v>53305</v>
      </c>
      <c r="H317" s="494">
        <f t="shared" ca="1" si="39"/>
        <v>3785.6383996856421</v>
      </c>
      <c r="I317" s="496">
        <f t="shared" ca="1" si="40"/>
        <v>68490.934738927914</v>
      </c>
      <c r="J317" s="508">
        <f t="shared" ca="1" si="42"/>
        <v>2021904.2282062613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1949627.6550676476</v>
      </c>
      <c r="D318" s="494">
        <f t="shared" ca="1" si="36"/>
        <v>750668.30507183808</v>
      </c>
      <c r="E318" s="494">
        <f t="shared" ca="1" si="37"/>
        <v>1198959.3499958096</v>
      </c>
      <c r="F318" s="494">
        <f t="shared" ca="1" si="38"/>
        <v>137385958.50942042</v>
      </c>
      <c r="G318" s="495">
        <v>53336</v>
      </c>
      <c r="H318" s="494">
        <f t="shared" ca="1" si="39"/>
        <v>3753.3415253591902</v>
      </c>
      <c r="I318" s="496">
        <f t="shared" ca="1" si="40"/>
        <v>70170.163409484419</v>
      </c>
      <c r="J318" s="508">
        <f t="shared" ca="1" si="42"/>
        <v>2023551.160002491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1949627.6550676476</v>
      </c>
      <c r="D319" s="494">
        <f t="shared" ca="1" si="36"/>
        <v>744173.9419260273</v>
      </c>
      <c r="E319" s="494">
        <f t="shared" ca="1" si="37"/>
        <v>1205453.7131416202</v>
      </c>
      <c r="F319" s="494">
        <f t="shared" ca="1" si="38"/>
        <v>136180504.7962788</v>
      </c>
      <c r="G319" s="495">
        <v>53367</v>
      </c>
      <c r="H319" s="494">
        <f t="shared" ca="1" si="39"/>
        <v>3720.8697096301366</v>
      </c>
      <c r="I319" s="496">
        <f t="shared" ca="1" si="40"/>
        <v>69563.090325269863</v>
      </c>
      <c r="J319" s="508">
        <f t="shared" ca="1" si="42"/>
        <v>2022911.6151025475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1949627.6550676476</v>
      </c>
      <c r="D320" s="494">
        <f t="shared" ca="1" si="36"/>
        <v>737644.40097984357</v>
      </c>
      <c r="E320" s="494">
        <f t="shared" ca="1" si="37"/>
        <v>1211983.2540878039</v>
      </c>
      <c r="F320" s="494">
        <f t="shared" ca="1" si="38"/>
        <v>134968521.542191</v>
      </c>
      <c r="G320" s="495">
        <v>53395</v>
      </c>
      <c r="H320" s="494">
        <f t="shared" ca="1" si="39"/>
        <v>3688.2220048992181</v>
      </c>
      <c r="I320" s="496">
        <f t="shared" ca="1" si="40"/>
        <v>62279.884193498168</v>
      </c>
      <c r="J320" s="508">
        <f t="shared" ca="1" si="42"/>
        <v>2015595.761266045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1949627.6550676476</v>
      </c>
      <c r="D321" s="494">
        <f t="shared" ca="1" si="36"/>
        <v>731079.4916868679</v>
      </c>
      <c r="E321" s="494">
        <f t="shared" ca="1" si="37"/>
        <v>1218548.1633807798</v>
      </c>
      <c r="F321" s="494">
        <f t="shared" ca="1" si="38"/>
        <v>133749973.37881021</v>
      </c>
      <c r="G321" s="495">
        <v>53426</v>
      </c>
      <c r="H321" s="494">
        <f t="shared" ca="1" si="39"/>
        <v>3655.3974584343396</v>
      </c>
      <c r="I321" s="496">
        <f t="shared" ca="1" si="40"/>
        <v>68339.061407529371</v>
      </c>
      <c r="J321" s="508">
        <f t="shared" ca="1" si="42"/>
        <v>2021622.1139336112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1949627.6550676476</v>
      </c>
      <c r="D322" s="494">
        <f t="shared" ca="1" si="36"/>
        <v>724479.02246855537</v>
      </c>
      <c r="E322" s="494">
        <f t="shared" ca="1" si="37"/>
        <v>1225148.6325990921</v>
      </c>
      <c r="F322" s="494">
        <f t="shared" ca="1" si="38"/>
        <v>132524824.74621113</v>
      </c>
      <c r="G322" s="495">
        <v>53456</v>
      </c>
      <c r="H322" s="494">
        <f t="shared" ca="1" si="39"/>
        <v>3622.3951123427769</v>
      </c>
      <c r="I322" s="496">
        <f t="shared" ca="1" si="40"/>
        <v>65537.486955617002</v>
      </c>
      <c r="J322" s="508">
        <f t="shared" ca="1" si="42"/>
        <v>2018787.5371356073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1949627.6550676476</v>
      </c>
      <c r="D323" s="494">
        <f t="shared" ca="1" si="36"/>
        <v>717842.80070864363</v>
      </c>
      <c r="E323" s="494">
        <f t="shared" ca="1" si="37"/>
        <v>1231784.8543590039</v>
      </c>
      <c r="F323" s="494">
        <f t="shared" ca="1" si="38"/>
        <v>131293039.89185213</v>
      </c>
      <c r="G323" s="495">
        <v>53487</v>
      </c>
      <c r="H323" s="494">
        <f t="shared" ca="1" si="39"/>
        <v>3589.214003543218</v>
      </c>
      <c r="I323" s="496">
        <f t="shared" ca="1" si="40"/>
        <v>67101.736263164887</v>
      </c>
      <c r="J323" s="508">
        <f t="shared" ca="1" si="42"/>
        <v>2020318.6053343555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1949627.6550676476</v>
      </c>
      <c r="D324" s="494">
        <f t="shared" ca="1" si="36"/>
        <v>711170.63274753233</v>
      </c>
      <c r="E324" s="494">
        <f t="shared" ca="1" si="37"/>
        <v>1238457.0223201152</v>
      </c>
      <c r="F324" s="494">
        <f t="shared" ca="1" si="38"/>
        <v>130054582.869532</v>
      </c>
      <c r="G324" s="495">
        <v>53517</v>
      </c>
      <c r="H324" s="494">
        <f t="shared" ca="1" si="39"/>
        <v>3555.8531637376618</v>
      </c>
      <c r="I324" s="496">
        <f t="shared" ca="1" si="40"/>
        <v>64333.589547007534</v>
      </c>
      <c r="J324" s="508">
        <f t="shared" ca="1" si="42"/>
        <v>2017517.0977783927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1949627.6550676476</v>
      </c>
      <c r="D325" s="494">
        <f t="shared" ca="1" si="36"/>
        <v>704462.32387663168</v>
      </c>
      <c r="E325" s="494">
        <f t="shared" ca="1" si="37"/>
        <v>1245165.3311910159</v>
      </c>
      <c r="F325" s="494">
        <f t="shared" ca="1" si="38"/>
        <v>128809417.53834099</v>
      </c>
      <c r="G325" s="495">
        <v>53548</v>
      </c>
      <c r="H325" s="494">
        <f t="shared" ca="1" si="39"/>
        <v>3522.3116193831584</v>
      </c>
      <c r="I325" s="496">
        <f t="shared" ca="1" si="40"/>
        <v>65850.970459606368</v>
      </c>
      <c r="J325" s="508">
        <f t="shared" ca="1" si="42"/>
        <v>2019000.9371466369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1949627.6550676476</v>
      </c>
      <c r="D326" s="494">
        <f t="shared" ca="1" si="36"/>
        <v>697717.67833268037</v>
      </c>
      <c r="E326" s="494">
        <f t="shared" ca="1" si="37"/>
        <v>1251909.9767349672</v>
      </c>
      <c r="F326" s="494">
        <f t="shared" ca="1" si="38"/>
        <v>127557507.56160602</v>
      </c>
      <c r="G326" s="495">
        <v>53579</v>
      </c>
      <c r="H326" s="494">
        <f t="shared" ca="1" si="39"/>
        <v>3488.588391663402</v>
      </c>
      <c r="I326" s="496">
        <f t="shared" ca="1" si="40"/>
        <v>65220.501746913309</v>
      </c>
      <c r="J326" s="508">
        <f t="shared" ca="1" si="42"/>
        <v>2018336.7452062245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1949627.6550676476</v>
      </c>
      <c r="D327" s="494">
        <f t="shared" ca="1" si="36"/>
        <v>690936.49929203268</v>
      </c>
      <c r="E327" s="494">
        <f t="shared" ca="1" si="37"/>
        <v>1258691.155775615</v>
      </c>
      <c r="F327" s="494">
        <f t="shared" ca="1" si="38"/>
        <v>126298816.4058304</v>
      </c>
      <c r="G327" s="495">
        <v>53609</v>
      </c>
      <c r="H327" s="494">
        <f t="shared" ca="1" si="39"/>
        <v>3454.6824964601633</v>
      </c>
      <c r="I327" s="496">
        <f t="shared" ca="1" si="40"/>
        <v>62503.17870518694</v>
      </c>
      <c r="J327" s="508">
        <f t="shared" ca="1" si="42"/>
        <v>2015585.5162692948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1949627.6550676476</v>
      </c>
      <c r="D328" s="494">
        <f t="shared" ca="1" si="36"/>
        <v>684118.58886491472</v>
      </c>
      <c r="E328" s="494">
        <f t="shared" ca="1" si="37"/>
        <v>1265509.0662027327</v>
      </c>
      <c r="F328" s="494">
        <f t="shared" ca="1" si="38"/>
        <v>125033307.33962767</v>
      </c>
      <c r="G328" s="495">
        <v>53640</v>
      </c>
      <c r="H328" s="494">
        <f t="shared" ca="1" si="39"/>
        <v>3420.5929443245736</v>
      </c>
      <c r="I328" s="496">
        <f t="shared" ca="1" si="40"/>
        <v>63949.300706818794</v>
      </c>
      <c r="J328" s="508">
        <f t="shared" ca="1" si="42"/>
        <v>2016997.5487187908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1949627.6550676476</v>
      </c>
      <c r="D329" s="494">
        <f t="shared" ca="1" si="36"/>
        <v>677263.74808964995</v>
      </c>
      <c r="E329" s="494">
        <f t="shared" ca="1" si="37"/>
        <v>1272363.9069779976</v>
      </c>
      <c r="F329" s="494">
        <f t="shared" ca="1" si="38"/>
        <v>123760943.43264967</v>
      </c>
      <c r="G329" s="495">
        <v>53670</v>
      </c>
      <c r="H329" s="494">
        <f t="shared" ca="1" si="39"/>
        <v>3386.3187404482496</v>
      </c>
      <c r="I329" s="496">
        <f t="shared" ca="1" si="40"/>
        <v>61266.32059641755</v>
      </c>
      <c r="J329" s="508">
        <f t="shared" ca="1" si="42"/>
        <v>2014280.2944045134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1949627.6550676476</v>
      </c>
      <c r="D330" s="494">
        <f t="shared" ca="1" si="36"/>
        <v>670371.77692685241</v>
      </c>
      <c r="E330" s="494">
        <f t="shared" ca="1" si="37"/>
        <v>1279255.878140795</v>
      </c>
      <c r="F330" s="494">
        <f t="shared" ca="1" si="38"/>
        <v>122481687.55450888</v>
      </c>
      <c r="G330" s="495">
        <v>53701</v>
      </c>
      <c r="H330" s="494">
        <f t="shared" ca="1" si="39"/>
        <v>3351.8588846342623</v>
      </c>
      <c r="I330" s="496">
        <f t="shared" ca="1" si="40"/>
        <v>62664.29102473161</v>
      </c>
      <c r="J330" s="508">
        <f t="shared" ca="1" si="42"/>
        <v>2015643.8049770135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1949627.6550676476</v>
      </c>
      <c r="D331" s="494">
        <f t="shared" ca="1" si="36"/>
        <v>663442.47425358975</v>
      </c>
      <c r="E331" s="494">
        <f t="shared" ca="1" si="37"/>
        <v>1286185.1808140578</v>
      </c>
      <c r="F331" s="494">
        <f t="shared" ca="1" si="38"/>
        <v>121195502.37369482</v>
      </c>
      <c r="G331" s="495">
        <v>53732</v>
      </c>
      <c r="H331" s="494">
        <f t="shared" ca="1" si="39"/>
        <v>3317.2123712679486</v>
      </c>
      <c r="I331" s="496">
        <f t="shared" ca="1" si="40"/>
        <v>62016.561131766328</v>
      </c>
      <c r="J331" s="508">
        <f t="shared" ca="1" si="42"/>
        <v>2014961.4285706817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1949627.6550676476</v>
      </c>
      <c r="D332" s="494">
        <f t="shared" ca="1" si="36"/>
        <v>656475.63785751362</v>
      </c>
      <c r="E332" s="494">
        <f t="shared" ca="1" si="37"/>
        <v>1293152.0172101338</v>
      </c>
      <c r="F332" s="494">
        <f t="shared" ca="1" si="38"/>
        <v>119902350.35648468</v>
      </c>
      <c r="G332" s="495">
        <v>53760</v>
      </c>
      <c r="H332" s="494">
        <f t="shared" ca="1" si="39"/>
        <v>3282.3781892875681</v>
      </c>
      <c r="I332" s="496">
        <f t="shared" ca="1" si="40"/>
        <v>55426.74308556976</v>
      </c>
      <c r="J332" s="508">
        <f t="shared" ca="1" si="42"/>
        <v>2008336.7763425049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1949627.6550676476</v>
      </c>
      <c r="D333" s="494">
        <f t="shared" ca="1" si="36"/>
        <v>649471.06443095871</v>
      </c>
      <c r="E333" s="494">
        <f t="shared" ca="1" si="37"/>
        <v>1300156.5906366888</v>
      </c>
      <c r="F333" s="494">
        <f t="shared" ca="1" si="38"/>
        <v>118602193.765848</v>
      </c>
      <c r="G333" s="495">
        <v>53791</v>
      </c>
      <c r="H333" s="494">
        <f t="shared" ca="1" si="39"/>
        <v>3247.3553221547936</v>
      </c>
      <c r="I333" s="496">
        <f t="shared" ca="1" si="40"/>
        <v>60710.556730500066</v>
      </c>
      <c r="J333" s="508">
        <f t="shared" ca="1" si="42"/>
        <v>2013585.5671203022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1949627.6550676476</v>
      </c>
      <c r="D334" s="494">
        <f t="shared" ca="1" si="36"/>
        <v>642428.54956501001</v>
      </c>
      <c r="E334" s="494">
        <f t="shared" ca="1" si="37"/>
        <v>1307199.1055026376</v>
      </c>
      <c r="F334" s="494">
        <f t="shared" ca="1" si="38"/>
        <v>117294994.66034536</v>
      </c>
      <c r="G334" s="495">
        <v>53821</v>
      </c>
      <c r="H334" s="494">
        <f t="shared" ca="1" si="39"/>
        <v>3212.1427478250498</v>
      </c>
      <c r="I334" s="496">
        <f t="shared" ca="1" si="40"/>
        <v>58115.074945265515</v>
      </c>
      <c r="J334" s="508">
        <f t="shared" ca="1" si="42"/>
        <v>2010954.872760738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1949627.6550676476</v>
      </c>
      <c r="D335" s="494">
        <f t="shared" ca="1" si="36"/>
        <v>635347.88774353743</v>
      </c>
      <c r="E335" s="494">
        <f t="shared" ca="1" si="37"/>
        <v>1314279.76732411</v>
      </c>
      <c r="F335" s="494">
        <f t="shared" ca="1" si="38"/>
        <v>115980714.89302126</v>
      </c>
      <c r="G335" s="495">
        <v>53852</v>
      </c>
      <c r="H335" s="494">
        <f t="shared" ca="1" si="39"/>
        <v>3176.7394387176873</v>
      </c>
      <c r="I335" s="496">
        <f t="shared" ca="1" si="40"/>
        <v>59390.365629688196</v>
      </c>
      <c r="J335" s="508">
        <f t="shared" ca="1" si="42"/>
        <v>2012194.7601360534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1949627.6550676476</v>
      </c>
      <c r="D336" s="494">
        <f t="shared" ca="1" si="36"/>
        <v>628228.87233719847</v>
      </c>
      <c r="E336" s="494">
        <f t="shared" ca="1" si="37"/>
        <v>1321398.782730449</v>
      </c>
      <c r="F336" s="494">
        <f t="shared" ca="1" si="38"/>
        <v>114659316.11029081</v>
      </c>
      <c r="G336" s="495">
        <v>53882</v>
      </c>
      <c r="H336" s="494">
        <f t="shared" ca="1" si="39"/>
        <v>3141.1443616859924</v>
      </c>
      <c r="I336" s="496">
        <f t="shared" ca="1" si="40"/>
        <v>56830.550297580405</v>
      </c>
      <c r="J336" s="508">
        <f t="shared" ca="1" si="42"/>
        <v>2009599.349726914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1949627.6550676476</v>
      </c>
      <c r="D337" s="494">
        <f t="shared" ca="1" si="36"/>
        <v>621071.29559740855</v>
      </c>
      <c r="E337" s="494">
        <f t="shared" ca="1" si="37"/>
        <v>1328556.3594702389</v>
      </c>
      <c r="F337" s="494">
        <f t="shared" ca="1" si="38"/>
        <v>113330759.75082058</v>
      </c>
      <c r="G337" s="495">
        <v>53913</v>
      </c>
      <c r="H337" s="494">
        <f t="shared" ca="1" si="39"/>
        <v>3105.3564779870426</v>
      </c>
      <c r="I337" s="496">
        <f t="shared" ca="1" si="40"/>
        <v>58055.833723843905</v>
      </c>
      <c r="J337" s="508">
        <f t="shared" ca="1" si="42"/>
        <v>2010788.8452694784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1949627.6550676476</v>
      </c>
      <c r="D338" s="494">
        <f t="shared" ca="1" si="36"/>
        <v>613874.94865027815</v>
      </c>
      <c r="E338" s="494">
        <f t="shared" ca="1" si="37"/>
        <v>1335752.7064173694</v>
      </c>
      <c r="F338" s="494">
        <f t="shared" ca="1" si="38"/>
        <v>111995007.04440321</v>
      </c>
      <c r="G338" s="495">
        <v>53944</v>
      </c>
      <c r="H338" s="494">
        <f t="shared" ca="1" si="39"/>
        <v>3069.3747432513906</v>
      </c>
      <c r="I338" s="496">
        <f t="shared" ca="1" si="40"/>
        <v>57383.141353832143</v>
      </c>
      <c r="J338" s="508">
        <f t="shared" ca="1" si="42"/>
        <v>2010080.171164731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1949627.6550676476</v>
      </c>
      <c r="D339" s="494">
        <f t="shared" ca="1" si="36"/>
        <v>606639.6214905174</v>
      </c>
      <c r="E339" s="494">
        <f t="shared" ca="1" si="37"/>
        <v>1342988.0335771302</v>
      </c>
      <c r="F339" s="494">
        <f t="shared" ca="1" si="38"/>
        <v>110652019.01082608</v>
      </c>
      <c r="G339" s="495">
        <v>53974</v>
      </c>
      <c r="H339" s="494">
        <f t="shared" ca="1" si="39"/>
        <v>3033.198107452587</v>
      </c>
      <c r="I339" s="496">
        <f t="shared" ca="1" si="40"/>
        <v>54877.553451757565</v>
      </c>
      <c r="J339" s="508">
        <f t="shared" ca="1" si="42"/>
        <v>2007538.4066268578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1949627.6550676476</v>
      </c>
      <c r="D340" s="494">
        <f t="shared" ca="1" si="36"/>
        <v>599365.10297530796</v>
      </c>
      <c r="E340" s="494">
        <f t="shared" ca="1" si="37"/>
        <v>1350262.5520923396</v>
      </c>
      <c r="F340" s="494">
        <f t="shared" ca="1" si="38"/>
        <v>109301756.45873374</v>
      </c>
      <c r="G340" s="495">
        <v>54005</v>
      </c>
      <c r="H340" s="494">
        <f t="shared" ca="1" si="39"/>
        <v>2996.8255148765397</v>
      </c>
      <c r="I340" s="496">
        <f t="shared" ca="1" si="40"/>
        <v>56026.805625814937</v>
      </c>
      <c r="J340" s="508">
        <f t="shared" ca="1" si="42"/>
        <v>2008651.286208339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1949627.6550676476</v>
      </c>
      <c r="D341" s="494">
        <f t="shared" ca="1" si="36"/>
        <v>592051.18081814109</v>
      </c>
      <c r="E341" s="494">
        <f t="shared" ca="1" si="37"/>
        <v>1357576.4742495064</v>
      </c>
      <c r="F341" s="494">
        <f t="shared" ca="1" si="38"/>
        <v>107944179.98448423</v>
      </c>
      <c r="G341" s="495">
        <v>54035</v>
      </c>
      <c r="H341" s="494">
        <f t="shared" ca="1" si="39"/>
        <v>2960.2559040907054</v>
      </c>
      <c r="I341" s="496">
        <f t="shared" ca="1" si="40"/>
        <v>53557.860664779524</v>
      </c>
      <c r="J341" s="508">
        <f t="shared" ca="1" si="42"/>
        <v>2006145.7716365177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1949627.6550676476</v>
      </c>
      <c r="D342" s="494">
        <f t="shared" ca="1" si="36"/>
        <v>584697.64158262289</v>
      </c>
      <c r="E342" s="494">
        <f t="shared" ca="1" si="37"/>
        <v>1364930.0134850247</v>
      </c>
      <c r="F342" s="494">
        <f t="shared" ca="1" si="38"/>
        <v>106579249.9709992</v>
      </c>
      <c r="G342" s="495">
        <v>54066</v>
      </c>
      <c r="H342" s="494">
        <f t="shared" ca="1" si="39"/>
        <v>2923.4882079131144</v>
      </c>
      <c r="I342" s="496">
        <f t="shared" ca="1" si="40"/>
        <v>54655.736465477174</v>
      </c>
      <c r="J342" s="508">
        <f t="shared" ca="1" si="42"/>
        <v>2007206.8797410377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1949627.6550676476</v>
      </c>
      <c r="D343" s="494">
        <f t="shared" ca="1" si="36"/>
        <v>577304.27067624568</v>
      </c>
      <c r="E343" s="494">
        <f t="shared" ca="1" si="37"/>
        <v>1372323.3843914019</v>
      </c>
      <c r="F343" s="494">
        <f t="shared" ca="1" si="38"/>
        <v>105206926.5866078</v>
      </c>
      <c r="G343" s="495">
        <v>54097</v>
      </c>
      <c r="H343" s="494">
        <f t="shared" ca="1" si="39"/>
        <v>2886.5213533812284</v>
      </c>
      <c r="I343" s="496">
        <f t="shared" ca="1" si="40"/>
        <v>53964.626901982592</v>
      </c>
      <c r="J343" s="508">
        <f t="shared" ca="1" si="42"/>
        <v>2006478.8033230114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1949627.6550676476</v>
      </c>
      <c r="D344" s="494">
        <f t="shared" ca="1" si="36"/>
        <v>569870.85234412563</v>
      </c>
      <c r="E344" s="494">
        <f t="shared" ca="1" si="37"/>
        <v>1379756.8027235218</v>
      </c>
      <c r="F344" s="494">
        <f t="shared" ca="1" si="38"/>
        <v>103827169.78388427</v>
      </c>
      <c r="G344" s="495">
        <v>54126</v>
      </c>
      <c r="H344" s="494">
        <f t="shared" ca="1" si="39"/>
        <v>2849.3542617206281</v>
      </c>
      <c r="I344" s="496">
        <f t="shared" ca="1" si="40"/>
        <v>49833.014226523228</v>
      </c>
      <c r="J344" s="508">
        <f t="shared" ca="1" si="42"/>
        <v>2002310.0235558914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1949627.6550676476</v>
      </c>
      <c r="D345" s="494">
        <f t="shared" ca="1" si="36"/>
        <v>562397.16966270644</v>
      </c>
      <c r="E345" s="494">
        <f t="shared" ca="1" si="37"/>
        <v>1387230.4854049413</v>
      </c>
      <c r="F345" s="494">
        <f t="shared" ca="1" si="38"/>
        <v>102439939.29847933</v>
      </c>
      <c r="G345" s="495">
        <v>54157</v>
      </c>
      <c r="H345" s="494">
        <f t="shared" ca="1" si="39"/>
        <v>2811.9858483135322</v>
      </c>
      <c r="I345" s="496">
        <f t="shared" ca="1" si="40"/>
        <v>52571.156967240066</v>
      </c>
      <c r="J345" s="508">
        <f t="shared" ca="1" si="42"/>
        <v>2005010.7978832012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1949627.6550676476</v>
      </c>
      <c r="D346" s="494">
        <f t="shared" ca="1" si="36"/>
        <v>554883.00453342975</v>
      </c>
      <c r="E346" s="494">
        <f t="shared" ca="1" si="37"/>
        <v>1394744.6505342177</v>
      </c>
      <c r="F346" s="494">
        <f t="shared" ca="1" si="38"/>
        <v>101045194.64794512</v>
      </c>
      <c r="G346" s="495">
        <v>54187</v>
      </c>
      <c r="H346" s="494">
        <f t="shared" ca="1" si="39"/>
        <v>2774.4150226671486</v>
      </c>
      <c r="I346" s="496">
        <f t="shared" ca="1" si="40"/>
        <v>50195.570256254869</v>
      </c>
      <c r="J346" s="508">
        <f t="shared" ca="1" si="42"/>
        <v>2002597.6403465697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1949627.6550676476</v>
      </c>
      <c r="D347" s="494">
        <f t="shared" ca="1" si="36"/>
        <v>547328.1376763694</v>
      </c>
      <c r="E347" s="494">
        <f t="shared" ca="1" si="37"/>
        <v>1402299.5173912782</v>
      </c>
      <c r="F347" s="494">
        <f t="shared" ca="1" si="38"/>
        <v>99642895.130553842</v>
      </c>
      <c r="G347" s="495">
        <v>54218</v>
      </c>
      <c r="H347" s="494">
        <f t="shared" ca="1" si="39"/>
        <v>2736.6406883818472</v>
      </c>
      <c r="I347" s="496">
        <f t="shared" ca="1" si="40"/>
        <v>51162.550223409547</v>
      </c>
      <c r="J347" s="508">
        <f t="shared" ca="1" si="42"/>
        <v>2003526.8459794391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1949627.6550676476</v>
      </c>
      <c r="D348" s="494">
        <f t="shared" ca="1" si="36"/>
        <v>539732.34862383327</v>
      </c>
      <c r="E348" s="494">
        <f t="shared" ca="1" si="37"/>
        <v>1409895.3064438142</v>
      </c>
      <c r="F348" s="494">
        <f t="shared" ca="1" si="38"/>
        <v>98232999.824110031</v>
      </c>
      <c r="G348" s="495">
        <v>54248</v>
      </c>
      <c r="H348" s="494">
        <f t="shared" ca="1" si="39"/>
        <v>2698.6617431191662</v>
      </c>
      <c r="I348" s="496">
        <f t="shared" ca="1" si="40"/>
        <v>48825.018613971377</v>
      </c>
      <c r="J348" s="508">
        <f t="shared" ca="1" si="42"/>
        <v>2001151.335424738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1949627.6550676476</v>
      </c>
      <c r="D349" s="494">
        <f t="shared" ca="1" si="36"/>
        <v>532095.41571392934</v>
      </c>
      <c r="E349" s="494">
        <f t="shared" ca="1" si="37"/>
        <v>1417532.2393537182</v>
      </c>
      <c r="F349" s="494">
        <f t="shared" ca="1" si="38"/>
        <v>96815467.584756315</v>
      </c>
      <c r="G349" s="495">
        <v>54279</v>
      </c>
      <c r="H349" s="494">
        <f t="shared" ca="1" si="39"/>
        <v>2660.4770785696469</v>
      </c>
      <c r="I349" s="496">
        <f t="shared" ca="1" si="40"/>
        <v>49738.642244274371</v>
      </c>
      <c r="J349" s="508">
        <f t="shared" ca="1" si="42"/>
        <v>2002026.7743904914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1949627.6550676476</v>
      </c>
      <c r="D350" s="494">
        <f t="shared" ca="1" si="36"/>
        <v>524417.11608409672</v>
      </c>
      <c r="E350" s="494">
        <f t="shared" ca="1" si="37"/>
        <v>1425210.5389835509</v>
      </c>
      <c r="F350" s="494">
        <f t="shared" ca="1" si="38"/>
        <v>95390257.045772761</v>
      </c>
      <c r="G350" s="495">
        <v>54310</v>
      </c>
      <c r="H350" s="494">
        <f t="shared" ca="1" si="39"/>
        <v>2622.0855804204834</v>
      </c>
      <c r="I350" s="496">
        <f t="shared" ca="1" si="40"/>
        <v>49020.898420414946</v>
      </c>
      <c r="J350" s="508">
        <f t="shared" ca="1" si="42"/>
        <v>2001270.6390684829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1949627.6550676476</v>
      </c>
      <c r="D351" s="494">
        <f t="shared" ca="1" si="36"/>
        <v>516697.22566460248</v>
      </c>
      <c r="E351" s="494">
        <f t="shared" ca="1" si="37"/>
        <v>1432930.4294030452</v>
      </c>
      <c r="F351" s="494">
        <f t="shared" ca="1" si="38"/>
        <v>93957326.616369709</v>
      </c>
      <c r="G351" s="495">
        <v>54340</v>
      </c>
      <c r="H351" s="494">
        <f t="shared" ca="1" si="39"/>
        <v>2583.4861283230125</v>
      </c>
      <c r="I351" s="496">
        <f t="shared" ca="1" si="40"/>
        <v>46741.225952428649</v>
      </c>
      <c r="J351" s="508">
        <f t="shared" ca="1" si="42"/>
        <v>1998952.3671483994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1949627.6550676476</v>
      </c>
      <c r="D352" s="494">
        <f t="shared" ca="1" si="36"/>
        <v>508935.51917200262</v>
      </c>
      <c r="E352" s="494">
        <f t="shared" ca="1" si="37"/>
        <v>1440692.135895645</v>
      </c>
      <c r="F352" s="494">
        <f t="shared" ca="1" si="38"/>
        <v>92516634.48047407</v>
      </c>
      <c r="G352" s="495">
        <v>54371</v>
      </c>
      <c r="H352" s="494">
        <f t="shared" ca="1" si="39"/>
        <v>2544.6775958600133</v>
      </c>
      <c r="I352" s="496">
        <f t="shared" ca="1" si="40"/>
        <v>47573.726376755192</v>
      </c>
      <c r="J352" s="508">
        <f t="shared" ca="1" si="42"/>
        <v>1999746.0590402628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1949627.6550676476</v>
      </c>
      <c r="D353" s="494">
        <f t="shared" ca="1" si="36"/>
        <v>501131.77010256791</v>
      </c>
      <c r="E353" s="494">
        <f t="shared" ca="1" si="37"/>
        <v>1448495.8849650796</v>
      </c>
      <c r="F353" s="494">
        <f t="shared" ca="1" si="38"/>
        <v>91068138.595508993</v>
      </c>
      <c r="G353" s="495">
        <v>54401</v>
      </c>
      <c r="H353" s="494">
        <f t="shared" ca="1" si="39"/>
        <v>2505.6588505128398</v>
      </c>
      <c r="I353" s="496">
        <f t="shared" ca="1" si="40"/>
        <v>45333.150895432293</v>
      </c>
      <c r="J353" s="508">
        <f t="shared" ca="1" si="42"/>
        <v>1997466.4648135928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1949627.6550676476</v>
      </c>
      <c r="D354" s="494">
        <f t="shared" ca="1" si="36"/>
        <v>493285.75072567374</v>
      </c>
      <c r="E354" s="494">
        <f t="shared" ca="1" si="37"/>
        <v>1456341.9043419738</v>
      </c>
      <c r="F354" s="494">
        <f t="shared" ca="1" si="38"/>
        <v>89611796.691167012</v>
      </c>
      <c r="G354" s="495">
        <v>54432</v>
      </c>
      <c r="H354" s="494">
        <f t="shared" ca="1" si="39"/>
        <v>2466.4287536283687</v>
      </c>
      <c r="I354" s="496">
        <f t="shared" ca="1" si="40"/>
        <v>46110.834175526048</v>
      </c>
      <c r="J354" s="508">
        <f t="shared" ca="1" si="42"/>
        <v>1998204.9179968019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1949627.6550676476</v>
      </c>
      <c r="D355" s="494">
        <f t="shared" ca="1" si="36"/>
        <v>485397.23207715468</v>
      </c>
      <c r="E355" s="494">
        <f t="shared" ca="1" si="37"/>
        <v>1464230.422990493</v>
      </c>
      <c r="F355" s="494">
        <f t="shared" ca="1" si="38"/>
        <v>88147566.268176526</v>
      </c>
      <c r="G355" s="495">
        <v>54463</v>
      </c>
      <c r="H355" s="494">
        <f t="shared" ca="1" si="39"/>
        <v>2426.9861603857735</v>
      </c>
      <c r="I355" s="496">
        <f t="shared" ca="1" si="40"/>
        <v>45373.439724627562</v>
      </c>
      <c r="J355" s="508">
        <f t="shared" ca="1" si="42"/>
        <v>1997428.0809526611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1949627.6550676476</v>
      </c>
      <c r="D356" s="494">
        <f t="shared" ca="1" si="36"/>
        <v>477465.98395262286</v>
      </c>
      <c r="E356" s="494">
        <f t="shared" ca="1" si="37"/>
        <v>1472161.6711150247</v>
      </c>
      <c r="F356" s="494">
        <f t="shared" ca="1" si="38"/>
        <v>86675404.5970615</v>
      </c>
      <c r="G356" s="495">
        <v>54491</v>
      </c>
      <c r="H356" s="494">
        <f t="shared" ca="1" si="39"/>
        <v>2387.3299197631145</v>
      </c>
      <c r="I356" s="496">
        <f t="shared" ca="1" si="40"/>
        <v>40312.820306646056</v>
      </c>
      <c r="J356" s="508">
        <f t="shared" ca="1" si="42"/>
        <v>1992327.8052940569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1949627.6550676476</v>
      </c>
      <c r="D357" s="494">
        <f t="shared" ca="1" si="36"/>
        <v>469491.77490074979</v>
      </c>
      <c r="E357" s="494">
        <f t="shared" ca="1" si="37"/>
        <v>1480135.8801668978</v>
      </c>
      <c r="F357" s="494">
        <f t="shared" ca="1" si="38"/>
        <v>85195268.716894597</v>
      </c>
      <c r="G357" s="495">
        <v>54522</v>
      </c>
      <c r="H357" s="494">
        <f t="shared" ca="1" si="39"/>
        <v>2347.458874503749</v>
      </c>
      <c r="I357" s="496">
        <f t="shared" ca="1" si="40"/>
        <v>43886.646527645469</v>
      </c>
      <c r="J357" s="508">
        <f t="shared" ca="1" si="42"/>
        <v>1995861.7604697968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1949627.6550676476</v>
      </c>
      <c r="D358" s="494">
        <f t="shared" ca="1" si="36"/>
        <v>461474.37221651239</v>
      </c>
      <c r="E358" s="494">
        <f t="shared" ca="1" si="37"/>
        <v>1488153.2828511351</v>
      </c>
      <c r="F358" s="494">
        <f t="shared" ca="1" si="38"/>
        <v>83707115.434043467</v>
      </c>
      <c r="G358" s="495">
        <v>54552</v>
      </c>
      <c r="H358" s="494">
        <f t="shared" ca="1" si="39"/>
        <v>2307.3718610825617</v>
      </c>
      <c r="I358" s="496">
        <f t="shared" ca="1" si="40"/>
        <v>41745.681671278347</v>
      </c>
      <c r="J358" s="508">
        <f t="shared" ca="1" si="42"/>
        <v>1993680.7086000084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1949627.6550676476</v>
      </c>
      <c r="D359" s="494">
        <f t="shared" ca="1" si="36"/>
        <v>453413.54193440214</v>
      </c>
      <c r="E359" s="494">
        <f t="shared" ca="1" si="37"/>
        <v>1496214.1131332454</v>
      </c>
      <c r="F359" s="494">
        <f t="shared" ca="1" si="38"/>
        <v>82210901.320910215</v>
      </c>
      <c r="G359" s="495">
        <v>54583</v>
      </c>
      <c r="H359" s="494">
        <f t="shared" ca="1" si="39"/>
        <v>2267.0677096720106</v>
      </c>
      <c r="I359" s="496">
        <f t="shared" ca="1" si="40"/>
        <v>42383.702781437336</v>
      </c>
      <c r="J359" s="508">
        <f t="shared" ca="1" si="42"/>
        <v>1994278.425558757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1949627.6550676476</v>
      </c>
      <c r="D360" s="494">
        <f t="shared" ca="1" si="36"/>
        <v>445309.04882159701</v>
      </c>
      <c r="E360" s="494">
        <f t="shared" ca="1" si="37"/>
        <v>1504318.6062460504</v>
      </c>
      <c r="F360" s="494">
        <f t="shared" ca="1" si="38"/>
        <v>80706582.714664161</v>
      </c>
      <c r="G360" s="495">
        <v>54613</v>
      </c>
      <c r="H360" s="494">
        <f t="shared" ca="1" si="39"/>
        <v>2226.5452441079851</v>
      </c>
      <c r="I360" s="496">
        <f t="shared" ca="1" si="40"/>
        <v>40283.341647246001</v>
      </c>
      <c r="J360" s="508">
        <f t="shared" ca="1" si="42"/>
        <v>1992137.5419590014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1949627.6550676476</v>
      </c>
      <c r="D361" s="494">
        <f t="shared" ca="1" si="36"/>
        <v>437160.65637109755</v>
      </c>
      <c r="E361" s="494">
        <f t="shared" ca="1" si="37"/>
        <v>1512466.99869655</v>
      </c>
      <c r="F361" s="494">
        <f t="shared" ca="1" si="38"/>
        <v>79194115.71596761</v>
      </c>
      <c r="G361" s="495">
        <v>54644</v>
      </c>
      <c r="H361" s="494">
        <f t="shared" ca="1" si="39"/>
        <v>2185.8032818554875</v>
      </c>
      <c r="I361" s="496">
        <f t="shared" ca="1" si="40"/>
        <v>40864.433047858285</v>
      </c>
      <c r="J361" s="508">
        <f t="shared" ca="1" si="42"/>
        <v>1992677.8913973614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1949627.6550676476</v>
      </c>
      <c r="D362" s="494">
        <f t="shared" ca="1" si="36"/>
        <v>428968.12679482455</v>
      </c>
      <c r="E362" s="494">
        <f t="shared" ca="1" si="37"/>
        <v>1520659.528272823</v>
      </c>
      <c r="F362" s="494">
        <f t="shared" ca="1" si="38"/>
        <v>77673456.187694788</v>
      </c>
      <c r="G362" s="495">
        <v>54675</v>
      </c>
      <c r="H362" s="494">
        <f t="shared" ca="1" si="39"/>
        <v>2144.8406339741227</v>
      </c>
      <c r="I362" s="496">
        <f t="shared" ca="1" si="40"/>
        <v>40098.620590851591</v>
      </c>
      <c r="J362" s="508">
        <f t="shared" ca="1" si="42"/>
        <v>1991871.1162924734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1949627.6550676476</v>
      </c>
      <c r="D363" s="494">
        <f t="shared" ca="1" si="36"/>
        <v>420731.22101668012</v>
      </c>
      <c r="E363" s="494">
        <f t="shared" ca="1" si="37"/>
        <v>1528896.4340509675</v>
      </c>
      <c r="F363" s="494">
        <f t="shared" ca="1" si="38"/>
        <v>76144559.753643826</v>
      </c>
      <c r="G363" s="495">
        <v>54705</v>
      </c>
      <c r="H363" s="494">
        <f t="shared" ca="1" si="39"/>
        <v>2103.6561050834007</v>
      </c>
      <c r="I363" s="496">
        <f t="shared" ca="1" si="40"/>
        <v>38059.993531970445</v>
      </c>
      <c r="J363" s="508">
        <f t="shared" ca="1" si="42"/>
        <v>1989791.3047047015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1949627.6550676476</v>
      </c>
      <c r="D364" s="494">
        <f t="shared" ca="1" si="36"/>
        <v>412449.69866557076</v>
      </c>
      <c r="E364" s="494">
        <f t="shared" ca="1" si="37"/>
        <v>1537177.9564020769</v>
      </c>
      <c r="F364" s="494">
        <f t="shared" ca="1" si="38"/>
        <v>74607381.797241747</v>
      </c>
      <c r="G364" s="495">
        <v>54736</v>
      </c>
      <c r="H364" s="494">
        <f t="shared" ca="1" si="39"/>
        <v>2062.2484933278538</v>
      </c>
      <c r="I364" s="496">
        <f t="shared" ca="1" si="40"/>
        <v>38554.52875526165</v>
      </c>
      <c r="J364" s="508">
        <f t="shared" ca="1" si="42"/>
        <v>1990244.4323162369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1949627.6550676476</v>
      </c>
      <c r="D365" s="494">
        <f t="shared" ca="1" si="36"/>
        <v>404123.31806839281</v>
      </c>
      <c r="E365" s="494">
        <f t="shared" ca="1" si="37"/>
        <v>1545504.3369992548</v>
      </c>
      <c r="F365" s="494">
        <f t="shared" ca="1" si="38"/>
        <v>73061877.460242495</v>
      </c>
      <c r="G365" s="495">
        <v>54766</v>
      </c>
      <c r="H365" s="494">
        <f t="shared" ca="1" si="39"/>
        <v>2020.616590341964</v>
      </c>
      <c r="I365" s="496">
        <f t="shared" ca="1" si="40"/>
        <v>36557.617080648452</v>
      </c>
      <c r="J365" s="508">
        <f t="shared" ca="1" si="42"/>
        <v>1988205.888738638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1949627.6550676476</v>
      </c>
      <c r="D366" s="494">
        <f t="shared" ca="1" si="36"/>
        <v>395751.83624298021</v>
      </c>
      <c r="E366" s="494">
        <f t="shared" ca="1" si="37"/>
        <v>1553875.8188246675</v>
      </c>
      <c r="F366" s="494">
        <f t="shared" ca="1" si="38"/>
        <v>71508001.641417831</v>
      </c>
      <c r="G366" s="495">
        <v>54797</v>
      </c>
      <c r="H366" s="494">
        <f t="shared" ca="1" si="39"/>
        <v>1978.759181214901</v>
      </c>
      <c r="I366" s="496">
        <f t="shared" ca="1" si="40"/>
        <v>36993.663954036114</v>
      </c>
      <c r="J366" s="508">
        <f t="shared" ca="1" si="42"/>
        <v>1988600.0782028986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1949627.6550676476</v>
      </c>
      <c r="D367" s="494">
        <f t="shared" ca="1" si="36"/>
        <v>387335.00889101328</v>
      </c>
      <c r="E367" s="494">
        <f t="shared" ca="1" si="37"/>
        <v>1562292.6461766344</v>
      </c>
      <c r="F367" s="494">
        <f t="shared" ca="1" si="38"/>
        <v>69945708.995241195</v>
      </c>
      <c r="G367" s="495">
        <v>54828</v>
      </c>
      <c r="H367" s="494">
        <f t="shared" ca="1" si="39"/>
        <v>1936.6750444550664</v>
      </c>
      <c r="I367" s="496">
        <f t="shared" ca="1" si="40"/>
        <v>36206.884831104559</v>
      </c>
      <c r="J367" s="508">
        <f t="shared" ca="1" si="42"/>
        <v>1987771.2149432073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1949627.6550676476</v>
      </c>
      <c r="D368" s="494">
        <f t="shared" ref="D368:D407" ca="1" si="44">+F367*(($H$6/100)/$H$9)</f>
        <v>378872.59039088985</v>
      </c>
      <c r="E368" s="494">
        <f t="shared" ref="E368:E407" ca="1" si="45">+C368-D368</f>
        <v>1570755.0646767577</v>
      </c>
      <c r="F368" s="494">
        <f t="shared" ref="F368:F407" ca="1" si="46">IF(F367&lt;1,0,+F367-E368)</f>
        <v>68374953.930564433</v>
      </c>
      <c r="G368" s="495">
        <v>54856</v>
      </c>
      <c r="H368" s="494">
        <f t="shared" ref="H368:H407" ca="1" si="47">+D368*$H$7/100</f>
        <v>1894.3629519544493</v>
      </c>
      <c r="I368" s="496">
        <f t="shared" ref="I368:I407" ca="1" si="48">+F367*$R$41*O368</f>
        <v>31988.504247156969</v>
      </c>
      <c r="J368" s="508">
        <f t="shared" ca="1" si="42"/>
        <v>1983510.5222667588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1949627.6550676476</v>
      </c>
      <c r="D369" s="494">
        <f t="shared" ca="1" si="44"/>
        <v>370364.33379055734</v>
      </c>
      <c r="E369" s="494">
        <f t="shared" ca="1" si="45"/>
        <v>1579263.3212770903</v>
      </c>
      <c r="F369" s="494">
        <f t="shared" ca="1" si="46"/>
        <v>66795690.609287344</v>
      </c>
      <c r="G369" s="495">
        <v>54887</v>
      </c>
      <c r="H369" s="494">
        <f t="shared" ca="1" si="47"/>
        <v>1851.8216689527867</v>
      </c>
      <c r="I369" s="496">
        <f t="shared" ca="1" si="48"/>
        <v>34620.518340175789</v>
      </c>
      <c r="J369" s="508">
        <f t="shared" ref="J369:J407" ca="1" si="50">+C369+H369+I369</f>
        <v>1986099.995076776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1949627.6550676476</v>
      </c>
      <c r="D370" s="494">
        <f t="shared" ca="1" si="44"/>
        <v>361809.99080030643</v>
      </c>
      <c r="E370" s="494">
        <f t="shared" ca="1" si="45"/>
        <v>1587817.6642673411</v>
      </c>
      <c r="F370" s="494">
        <f t="shared" ca="1" si="46"/>
        <v>65207872.945020005</v>
      </c>
      <c r="G370" s="495">
        <v>54917</v>
      </c>
      <c r="H370" s="494">
        <f t="shared" ca="1" si="47"/>
        <v>1809.0499540015321</v>
      </c>
      <c r="I370" s="496">
        <f t="shared" ca="1" si="48"/>
        <v>32729.888398550796</v>
      </c>
      <c r="J370" s="508">
        <f t="shared" ca="1" si="50"/>
        <v>1984166.5934201998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1949627.6550676476</v>
      </c>
      <c r="D371" s="494">
        <f t="shared" ca="1" si="44"/>
        <v>353209.31178552506</v>
      </c>
      <c r="E371" s="494">
        <f t="shared" ca="1" si="45"/>
        <v>1596418.3432821226</v>
      </c>
      <c r="F371" s="494">
        <f t="shared" ca="1" si="46"/>
        <v>63611454.601737879</v>
      </c>
      <c r="G371" s="495">
        <v>54948</v>
      </c>
      <c r="H371" s="494">
        <f t="shared" ca="1" si="47"/>
        <v>1766.0465589276253</v>
      </c>
      <c r="I371" s="496">
        <f t="shared" ca="1" si="48"/>
        <v>33016.919667828457</v>
      </c>
      <c r="J371" s="508">
        <f t="shared" ca="1" si="50"/>
        <v>1984410.6212944034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1949627.6550676476</v>
      </c>
      <c r="D372" s="494">
        <f t="shared" ca="1" si="44"/>
        <v>344562.04575941351</v>
      </c>
      <c r="E372" s="494">
        <f t="shared" ca="1" si="45"/>
        <v>1605065.609308234</v>
      </c>
      <c r="F372" s="494">
        <f t="shared" ca="1" si="46"/>
        <v>62006388.992429644</v>
      </c>
      <c r="G372" s="495">
        <v>54978</v>
      </c>
      <c r="H372" s="494">
        <f t="shared" ca="1" si="47"/>
        <v>1722.8102287970676</v>
      </c>
      <c r="I372" s="496">
        <f t="shared" ca="1" si="48"/>
        <v>31169.612754851558</v>
      </c>
      <c r="J372" s="508">
        <f t="shared" ca="1" si="50"/>
        <v>1982520.0780512963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1949627.6550676476</v>
      </c>
      <c r="D373" s="494">
        <f t="shared" ca="1" si="44"/>
        <v>335867.9403756606</v>
      </c>
      <c r="E373" s="494">
        <f t="shared" ca="1" si="45"/>
        <v>1613759.714691987</v>
      </c>
      <c r="F373" s="494">
        <f t="shared" ca="1" si="46"/>
        <v>60392629.277737655</v>
      </c>
      <c r="G373" s="495">
        <v>55009</v>
      </c>
      <c r="H373" s="494">
        <f t="shared" ca="1" si="47"/>
        <v>1679.339701878303</v>
      </c>
      <c r="I373" s="496">
        <f t="shared" ca="1" si="48"/>
        <v>31395.901626500206</v>
      </c>
      <c r="J373" s="508">
        <f t="shared" ca="1" si="50"/>
        <v>1982702.8963960262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1949627.6550676476</v>
      </c>
      <c r="D374" s="494">
        <f t="shared" ca="1" si="44"/>
        <v>327126.741921079</v>
      </c>
      <c r="E374" s="494">
        <f t="shared" ca="1" si="45"/>
        <v>1622500.9131465685</v>
      </c>
      <c r="F374" s="494">
        <f t="shared" ca="1" si="46"/>
        <v>58770128.364591084</v>
      </c>
      <c r="G374" s="495">
        <v>55040</v>
      </c>
      <c r="H374" s="494">
        <f t="shared" ca="1" si="47"/>
        <v>1635.6337096053949</v>
      </c>
      <c r="I374" s="496">
        <f t="shared" ca="1" si="48"/>
        <v>30578.801290961164</v>
      </c>
      <c r="J374" s="508">
        <f t="shared" ca="1" si="50"/>
        <v>1981842.0900682141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1949627.6550676476</v>
      </c>
      <c r="D375" s="494">
        <f t="shared" ca="1" si="44"/>
        <v>318338.19530820171</v>
      </c>
      <c r="E375" s="494">
        <f t="shared" ca="1" si="45"/>
        <v>1631289.4597594459</v>
      </c>
      <c r="F375" s="494">
        <f t="shared" ca="1" si="46"/>
        <v>57138838.90483164</v>
      </c>
      <c r="G375" s="495">
        <v>55070</v>
      </c>
      <c r="H375" s="494">
        <f t="shared" ca="1" si="47"/>
        <v>1591.6909765410085</v>
      </c>
      <c r="I375" s="496">
        <f t="shared" ca="1" si="48"/>
        <v>28797.36289864963</v>
      </c>
      <c r="J375" s="508">
        <f t="shared" ca="1" si="50"/>
        <v>1980016.7089428382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1949627.6550676476</v>
      </c>
      <c r="D376" s="494">
        <f t="shared" ca="1" si="44"/>
        <v>309502.04406783805</v>
      </c>
      <c r="E376" s="494">
        <f t="shared" ca="1" si="45"/>
        <v>1640125.6109998096</v>
      </c>
      <c r="F376" s="494">
        <f t="shared" ca="1" si="46"/>
        <v>55498713.293831833</v>
      </c>
      <c r="G376" s="495">
        <v>55101</v>
      </c>
      <c r="H376" s="494">
        <f t="shared" ca="1" si="47"/>
        <v>1547.5102203391903</v>
      </c>
      <c r="I376" s="496">
        <f t="shared" ca="1" si="48"/>
        <v>28931.298765479751</v>
      </c>
      <c r="J376" s="508">
        <f t="shared" ca="1" si="50"/>
        <v>1980106.4640534667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1949627.6550676476</v>
      </c>
      <c r="D377" s="494">
        <f t="shared" ca="1" si="44"/>
        <v>300618.03034158912</v>
      </c>
      <c r="E377" s="494">
        <f t="shared" ca="1" si="45"/>
        <v>1649009.6247260584</v>
      </c>
      <c r="F377" s="494">
        <f t="shared" ca="1" si="46"/>
        <v>53849703.669105776</v>
      </c>
      <c r="G377" s="495">
        <v>55131</v>
      </c>
      <c r="H377" s="494">
        <f t="shared" ca="1" si="47"/>
        <v>1503.0901517079456</v>
      </c>
      <c r="I377" s="496">
        <f t="shared" ca="1" si="48"/>
        <v>27194.369513977595</v>
      </c>
      <c r="J377" s="508">
        <f t="shared" ca="1" si="50"/>
        <v>1978325.114733333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1949627.6550676476</v>
      </c>
      <c r="D378" s="494">
        <f t="shared" ca="1" si="44"/>
        <v>291685.89487432298</v>
      </c>
      <c r="E378" s="494">
        <f t="shared" ca="1" si="45"/>
        <v>1657941.7601933246</v>
      </c>
      <c r="F378" s="494">
        <f t="shared" ca="1" si="46"/>
        <v>52191761.90891245</v>
      </c>
      <c r="G378" s="495">
        <v>55162</v>
      </c>
      <c r="H378" s="494">
        <f t="shared" ca="1" si="47"/>
        <v>1458.429474371615</v>
      </c>
      <c r="I378" s="496">
        <f t="shared" ca="1" si="48"/>
        <v>27265.899957790556</v>
      </c>
      <c r="J378" s="508">
        <f t="shared" ca="1" si="50"/>
        <v>1978351.9844998098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1949627.6550676476</v>
      </c>
      <c r="D379" s="494">
        <f t="shared" ca="1" si="44"/>
        <v>282705.37700660911</v>
      </c>
      <c r="E379" s="494">
        <f t="shared" ca="1" si="45"/>
        <v>1666922.2780610383</v>
      </c>
      <c r="F379" s="494">
        <f t="shared" ca="1" si="46"/>
        <v>50524839.63085141</v>
      </c>
      <c r="G379" s="495">
        <v>55193</v>
      </c>
      <c r="H379" s="494">
        <f t="shared" ca="1" si="47"/>
        <v>1413.5268850330456</v>
      </c>
      <c r="I379" s="496">
        <f t="shared" ca="1" si="48"/>
        <v>26426.428779879334</v>
      </c>
      <c r="J379" s="508">
        <f t="shared" ca="1" si="50"/>
        <v>1977467.61073256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1949627.6550676476</v>
      </c>
      <c r="D380" s="494">
        <f t="shared" ca="1" si="44"/>
        <v>273676.21466711181</v>
      </c>
      <c r="E380" s="494">
        <f t="shared" ca="1" si="45"/>
        <v>1675951.4404005357</v>
      </c>
      <c r="F380" s="494">
        <f t="shared" ca="1" si="46"/>
        <v>48848888.190450877</v>
      </c>
      <c r="G380" s="495">
        <v>55221</v>
      </c>
      <c r="H380" s="494">
        <f t="shared" ca="1" si="47"/>
        <v>1368.381073335559</v>
      </c>
      <c r="I380" s="496">
        <f t="shared" ca="1" si="48"/>
        <v>23106.693324509375</v>
      </c>
      <c r="J380" s="508">
        <f t="shared" ca="1" si="50"/>
        <v>1974102.7294654925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1949627.6550676476</v>
      </c>
      <c r="D381" s="494">
        <f t="shared" ca="1" si="44"/>
        <v>264598.14436494227</v>
      </c>
      <c r="E381" s="494">
        <f t="shared" ca="1" si="45"/>
        <v>1685029.5107027052</v>
      </c>
      <c r="F381" s="494">
        <f t="shared" ca="1" si="46"/>
        <v>47163858.67974817</v>
      </c>
      <c r="G381" s="495">
        <v>55252</v>
      </c>
      <c r="H381" s="494">
        <f t="shared" ca="1" si="47"/>
        <v>1322.9907218247113</v>
      </c>
      <c r="I381" s="496">
        <f t="shared" ca="1" si="48"/>
        <v>24733.820387098291</v>
      </c>
      <c r="J381" s="508">
        <f t="shared" ca="1" si="50"/>
        <v>1975684.4661765706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1949627.6550676476</v>
      </c>
      <c r="D382" s="494">
        <f t="shared" ca="1" si="44"/>
        <v>255470.90118196927</v>
      </c>
      <c r="E382" s="494">
        <f t="shared" ca="1" si="45"/>
        <v>1694156.7538856782</v>
      </c>
      <c r="F382" s="494">
        <f t="shared" ca="1" si="46"/>
        <v>45469701.925862491</v>
      </c>
      <c r="G382" s="495">
        <v>55282</v>
      </c>
      <c r="H382" s="494">
        <f t="shared" ca="1" si="47"/>
        <v>1277.3545059098462</v>
      </c>
      <c r="I382" s="496">
        <f t="shared" ca="1" si="48"/>
        <v>23110.290753076602</v>
      </c>
      <c r="J382" s="508">
        <f t="shared" ca="1" si="50"/>
        <v>1974015.300326634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1949627.6550676476</v>
      </c>
      <c r="D383" s="494">
        <f t="shared" ca="1" si="44"/>
        <v>246294.2187650885</v>
      </c>
      <c r="E383" s="494">
        <f t="shared" ca="1" si="45"/>
        <v>1703333.436302559</v>
      </c>
      <c r="F383" s="494">
        <f t="shared" ca="1" si="46"/>
        <v>43766368.489559934</v>
      </c>
      <c r="G383" s="495">
        <v>55313</v>
      </c>
      <c r="H383" s="494">
        <f t="shared" ca="1" si="47"/>
        <v>1231.4710938254425</v>
      </c>
      <c r="I383" s="496">
        <f t="shared" ca="1" si="48"/>
        <v>23022.825741795037</v>
      </c>
      <c r="J383" s="508">
        <f t="shared" ca="1" si="50"/>
        <v>1973881.9519032682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1949627.6550676476</v>
      </c>
      <c r="D384" s="494">
        <f t="shared" ca="1" si="44"/>
        <v>237067.82931844966</v>
      </c>
      <c r="E384" s="494">
        <f t="shared" ca="1" si="45"/>
        <v>1712559.825749198</v>
      </c>
      <c r="F384" s="494">
        <f t="shared" ca="1" si="46"/>
        <v>42053808.663810737</v>
      </c>
      <c r="G384" s="495">
        <v>55343</v>
      </c>
      <c r="H384" s="494">
        <f t="shared" ca="1" si="47"/>
        <v>1185.3391465922482</v>
      </c>
      <c r="I384" s="496">
        <f t="shared" ca="1" si="48"/>
        <v>21445.520559884368</v>
      </c>
      <c r="J384" s="508">
        <f t="shared" ca="1" si="50"/>
        <v>1972258.5147741241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1949627.6550676476</v>
      </c>
      <c r="D385" s="494">
        <f t="shared" ca="1" si="44"/>
        <v>227791.46359564151</v>
      </c>
      <c r="E385" s="494">
        <f t="shared" ca="1" si="45"/>
        <v>1721836.191472006</v>
      </c>
      <c r="F385" s="494">
        <f t="shared" ca="1" si="46"/>
        <v>40331972.472338729</v>
      </c>
      <c r="G385" s="495">
        <v>55374</v>
      </c>
      <c r="H385" s="494">
        <f t="shared" ca="1" si="47"/>
        <v>1138.9573179782076</v>
      </c>
      <c r="I385" s="496">
        <f t="shared" ca="1" si="48"/>
        <v>21293.245120109503</v>
      </c>
      <c r="J385" s="508">
        <f t="shared" ca="1" si="50"/>
        <v>1972059.8575057352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1949627.6550676476</v>
      </c>
      <c r="D386" s="494">
        <f t="shared" ca="1" si="44"/>
        <v>218464.85089183479</v>
      </c>
      <c r="E386" s="494">
        <f t="shared" ca="1" si="45"/>
        <v>1731162.8041758128</v>
      </c>
      <c r="F386" s="494">
        <f t="shared" ca="1" si="46"/>
        <v>38600809.668162912</v>
      </c>
      <c r="G386" s="495">
        <v>55405</v>
      </c>
      <c r="H386" s="494">
        <f t="shared" ca="1" si="47"/>
        <v>1092.324254459174</v>
      </c>
      <c r="I386" s="496">
        <f t="shared" ca="1" si="48"/>
        <v>20421.42206182751</v>
      </c>
      <c r="J386" s="508">
        <f t="shared" ca="1" si="50"/>
        <v>1971141.4013839343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1949627.6550676476</v>
      </c>
      <c r="D387" s="494">
        <f t="shared" ca="1" si="44"/>
        <v>209087.71903588244</v>
      </c>
      <c r="E387" s="494">
        <f t="shared" ca="1" si="45"/>
        <v>1740539.9360317651</v>
      </c>
      <c r="F387" s="494">
        <f t="shared" ca="1" si="46"/>
        <v>36860269.732131146</v>
      </c>
      <c r="G387" s="495">
        <v>55435</v>
      </c>
      <c r="H387" s="494">
        <f t="shared" ca="1" si="47"/>
        <v>1045.4385951794122</v>
      </c>
      <c r="I387" s="496">
        <f t="shared" ca="1" si="48"/>
        <v>18914.396737399824</v>
      </c>
      <c r="J387" s="508">
        <f t="shared" ca="1" si="50"/>
        <v>1969587.4904002268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1949627.6550676476</v>
      </c>
      <c r="D388" s="494">
        <f t="shared" ca="1" si="44"/>
        <v>199659.79438237703</v>
      </c>
      <c r="E388" s="494">
        <f t="shared" ca="1" si="45"/>
        <v>1749967.8606852705</v>
      </c>
      <c r="F388" s="494">
        <f t="shared" ca="1" si="46"/>
        <v>35110301.871445872</v>
      </c>
      <c r="G388" s="495">
        <v>55466</v>
      </c>
      <c r="H388" s="494">
        <f t="shared" ca="1" si="47"/>
        <v>998.29897191188513</v>
      </c>
      <c r="I388" s="496">
        <f t="shared" ca="1" si="48"/>
        <v>18663.583241035732</v>
      </c>
      <c r="J388" s="508">
        <f t="shared" ca="1" si="50"/>
        <v>1969289.5372805952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1949627.6550676476</v>
      </c>
      <c r="D389" s="494">
        <f t="shared" ca="1" si="44"/>
        <v>190180.80180366515</v>
      </c>
      <c r="E389" s="494">
        <f t="shared" ca="1" si="45"/>
        <v>1759446.8532639823</v>
      </c>
      <c r="F389" s="494">
        <f t="shared" ca="1" si="46"/>
        <v>33350855.01818189</v>
      </c>
      <c r="G389" s="495">
        <v>55496</v>
      </c>
      <c r="H389" s="494">
        <f t="shared" ca="1" si="47"/>
        <v>950.90400901832572</v>
      </c>
      <c r="I389" s="496">
        <f t="shared" ca="1" si="48"/>
        <v>17204.047917008476</v>
      </c>
      <c r="J389" s="508">
        <f t="shared" ca="1" si="50"/>
        <v>1967782.6069936743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1949627.6550676476</v>
      </c>
      <c r="D390" s="494">
        <f t="shared" ca="1" si="44"/>
        <v>180650.46468181859</v>
      </c>
      <c r="E390" s="494">
        <f t="shared" ca="1" si="45"/>
        <v>1768977.190385829</v>
      </c>
      <c r="F390" s="494">
        <f t="shared" ca="1" si="46"/>
        <v>31581877.827796061</v>
      </c>
      <c r="G390" s="495">
        <v>55527</v>
      </c>
      <c r="H390" s="494">
        <f t="shared" ca="1" si="47"/>
        <v>903.25232340909292</v>
      </c>
      <c r="I390" s="496">
        <f t="shared" ca="1" si="48"/>
        <v>16886.649590872763</v>
      </c>
      <c r="J390" s="508">
        <f t="shared" ca="1" si="50"/>
        <v>1967417.5569819293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1949627.6550676476</v>
      </c>
      <c r="D391" s="494">
        <f t="shared" ca="1" si="44"/>
        <v>171068.50490056199</v>
      </c>
      <c r="E391" s="494">
        <f t="shared" ca="1" si="45"/>
        <v>1778559.1501670857</v>
      </c>
      <c r="F391" s="494">
        <f t="shared" ca="1" si="46"/>
        <v>29803318.677628975</v>
      </c>
      <c r="G391" s="495">
        <v>55558</v>
      </c>
      <c r="H391" s="494">
        <f t="shared" ca="1" si="47"/>
        <v>855.34252450280997</v>
      </c>
      <c r="I391" s="496">
        <f t="shared" ca="1" si="48"/>
        <v>15990.957473474071</v>
      </c>
      <c r="J391" s="508">
        <f t="shared" ca="1" si="50"/>
        <v>1966473.9550656246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1949627.6550676476</v>
      </c>
      <c r="D392" s="494">
        <f t="shared" ca="1" si="44"/>
        <v>161434.64283715695</v>
      </c>
      <c r="E392" s="494">
        <f t="shared" ca="1" si="45"/>
        <v>1788193.0122304906</v>
      </c>
      <c r="F392" s="494">
        <f t="shared" ca="1" si="46"/>
        <v>28015125.665398486</v>
      </c>
      <c r="G392" s="495">
        <v>55587</v>
      </c>
      <c r="H392" s="494">
        <f t="shared" ca="1" si="47"/>
        <v>807.17321418578479</v>
      </c>
      <c r="I392" s="496">
        <f t="shared" ca="1" si="48"/>
        <v>14116.838613636923</v>
      </c>
      <c r="J392" s="508">
        <f t="shared" ca="1" si="50"/>
        <v>1964551.6668954703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1949627.6550676476</v>
      </c>
      <c r="D393" s="494">
        <f t="shared" ca="1" si="44"/>
        <v>151748.59735424179</v>
      </c>
      <c r="E393" s="494">
        <f t="shared" ca="1" si="45"/>
        <v>1797879.0577134057</v>
      </c>
      <c r="F393" s="494">
        <f t="shared" ca="1" si="46"/>
        <v>26217246.607685082</v>
      </c>
      <c r="G393" s="495">
        <v>55618</v>
      </c>
      <c r="H393" s="494">
        <f t="shared" ca="1" si="47"/>
        <v>758.74298677120896</v>
      </c>
      <c r="I393" s="496">
        <f t="shared" ca="1" si="48"/>
        <v>14184.991961913431</v>
      </c>
      <c r="J393" s="508">
        <f t="shared" ca="1" si="50"/>
        <v>1964571.3900163323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1949627.6550676476</v>
      </c>
      <c r="D394" s="494">
        <f t="shared" ca="1" si="44"/>
        <v>142010.08579162753</v>
      </c>
      <c r="E394" s="494">
        <f t="shared" ca="1" si="45"/>
        <v>1807617.5692760199</v>
      </c>
      <c r="F394" s="494">
        <f t="shared" ca="1" si="46"/>
        <v>24409629.038409062</v>
      </c>
      <c r="G394" s="495">
        <v>55648</v>
      </c>
      <c r="H394" s="494">
        <f t="shared" ca="1" si="47"/>
        <v>710.05042895813767</v>
      </c>
      <c r="I394" s="496">
        <f t="shared" ca="1" si="48"/>
        <v>12846.450837765689</v>
      </c>
      <c r="J394" s="508">
        <f t="shared" ca="1" si="50"/>
        <v>1963184.1563343713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1949627.6550676476</v>
      </c>
      <c r="D395" s="494">
        <f t="shared" ca="1" si="44"/>
        <v>132218.82395804909</v>
      </c>
      <c r="E395" s="494">
        <f t="shared" ca="1" si="45"/>
        <v>1817408.8311095985</v>
      </c>
      <c r="F395" s="494">
        <f t="shared" ca="1" si="46"/>
        <v>22592220.207299463</v>
      </c>
      <c r="G395" s="495">
        <v>55679</v>
      </c>
      <c r="H395" s="494">
        <f t="shared" ca="1" si="47"/>
        <v>661.09411979024549</v>
      </c>
      <c r="I395" s="496">
        <f t="shared" ca="1" si="48"/>
        <v>12359.408836447787</v>
      </c>
      <c r="J395" s="508">
        <f t="shared" ca="1" si="50"/>
        <v>1962648.1580238857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1949627.6550676476</v>
      </c>
      <c r="D396" s="494">
        <f t="shared" ca="1" si="44"/>
        <v>122374.52612287209</v>
      </c>
      <c r="E396" s="494">
        <f t="shared" ca="1" si="45"/>
        <v>1827253.1289447756</v>
      </c>
      <c r="F396" s="494">
        <f t="shared" ca="1" si="46"/>
        <v>20764967.078354686</v>
      </c>
      <c r="G396" s="495">
        <v>55709</v>
      </c>
      <c r="H396" s="494">
        <f t="shared" ca="1" si="47"/>
        <v>611.87263061436045</v>
      </c>
      <c r="I396" s="496">
        <f t="shared" ca="1" si="48"/>
        <v>11070.187901576735</v>
      </c>
      <c r="J396" s="508">
        <f t="shared" ca="1" si="50"/>
        <v>1961309.7155998386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1949627.6550676476</v>
      </c>
      <c r="D397" s="494">
        <f t="shared" ca="1" si="44"/>
        <v>112476.90500775455</v>
      </c>
      <c r="E397" s="494">
        <f t="shared" ca="1" si="45"/>
        <v>1837150.7500598931</v>
      </c>
      <c r="F397" s="494">
        <f t="shared" ca="1" si="46"/>
        <v>18927816.328294795</v>
      </c>
      <c r="G397" s="495">
        <v>55740</v>
      </c>
      <c r="H397" s="494">
        <f t="shared" ca="1" si="47"/>
        <v>562.38452503877272</v>
      </c>
      <c r="I397" s="496">
        <f t="shared" ca="1" si="48"/>
        <v>10513.994997340254</v>
      </c>
      <c r="J397" s="508">
        <f t="shared" ca="1" si="50"/>
        <v>1960704.0345900266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1949627.6550676476</v>
      </c>
      <c r="D398" s="494">
        <f t="shared" ca="1" si="44"/>
        <v>102525.67177826348</v>
      </c>
      <c r="E398" s="494">
        <f t="shared" ca="1" si="45"/>
        <v>1847101.9832893841</v>
      </c>
      <c r="F398" s="494">
        <f t="shared" ca="1" si="46"/>
        <v>17080714.345005412</v>
      </c>
      <c r="G398" s="495">
        <v>55771</v>
      </c>
      <c r="H398" s="494">
        <f t="shared" ca="1" si="47"/>
        <v>512.62835889131736</v>
      </c>
      <c r="I398" s="496">
        <f t="shared" ca="1" si="48"/>
        <v>9583.7843342265969</v>
      </c>
      <c r="J398" s="508">
        <f t="shared" ca="1" si="50"/>
        <v>1959724.0677607653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1949627.6550676476</v>
      </c>
      <c r="D399" s="494">
        <f t="shared" ca="1" si="44"/>
        <v>92520.536035445984</v>
      </c>
      <c r="E399" s="494">
        <f t="shared" ca="1" si="45"/>
        <v>1857107.1190322016</v>
      </c>
      <c r="F399" s="494">
        <f t="shared" ca="1" si="46"/>
        <v>15223607.225973209</v>
      </c>
      <c r="G399" s="495">
        <v>55801</v>
      </c>
      <c r="H399" s="494">
        <f t="shared" ca="1" si="47"/>
        <v>462.6026801772299</v>
      </c>
      <c r="I399" s="496">
        <f t="shared" ca="1" si="48"/>
        <v>8369.5500290526506</v>
      </c>
      <c r="J399" s="508">
        <f t="shared" ca="1" si="50"/>
        <v>1958459.8077768774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1949627.6550676476</v>
      </c>
      <c r="D400" s="494">
        <f t="shared" ca="1" si="44"/>
        <v>82461.205807354883</v>
      </c>
      <c r="E400" s="494">
        <f t="shared" ca="1" si="45"/>
        <v>1867166.4492602926</v>
      </c>
      <c r="F400" s="494">
        <f t="shared" ca="1" si="46"/>
        <v>13356440.776712917</v>
      </c>
      <c r="G400" s="495">
        <v>55832</v>
      </c>
      <c r="H400" s="494">
        <f t="shared" ca="1" si="47"/>
        <v>412.30602903677442</v>
      </c>
      <c r="I400" s="496">
        <f t="shared" ca="1" si="48"/>
        <v>7708.2197920844337</v>
      </c>
      <c r="J400" s="508">
        <f t="shared" ca="1" si="50"/>
        <v>1957748.180888769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1949627.6550676476</v>
      </c>
      <c r="D401" s="494">
        <f t="shared" ca="1" si="44"/>
        <v>72347.387540528303</v>
      </c>
      <c r="E401" s="494">
        <f t="shared" ca="1" si="45"/>
        <v>1877280.2675271193</v>
      </c>
      <c r="F401" s="494">
        <f t="shared" ca="1" si="46"/>
        <v>11479160.509185798</v>
      </c>
      <c r="G401" s="495">
        <v>55862</v>
      </c>
      <c r="H401" s="494">
        <f t="shared" ca="1" si="47"/>
        <v>361.73693770264151</v>
      </c>
      <c r="I401" s="496">
        <f t="shared" ca="1" si="48"/>
        <v>6544.6559805893294</v>
      </c>
      <c r="J401" s="508">
        <f t="shared" ca="1" si="50"/>
        <v>1956534.0479859395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1949627.6550676476</v>
      </c>
      <c r="D402" s="494">
        <f t="shared" ca="1" si="44"/>
        <v>62178.786091423077</v>
      </c>
      <c r="E402" s="494">
        <f t="shared" ca="1" si="45"/>
        <v>1887448.8689762244</v>
      </c>
      <c r="F402" s="494">
        <f t="shared" ca="1" si="46"/>
        <v>9591711.6402095743</v>
      </c>
      <c r="G402" s="495">
        <v>55893</v>
      </c>
      <c r="H402" s="494">
        <f t="shared" ca="1" si="47"/>
        <v>310.8939304571154</v>
      </c>
      <c r="I402" s="496">
        <f t="shared" ca="1" si="48"/>
        <v>5812.2816044844085</v>
      </c>
      <c r="J402" s="508">
        <f t="shared" ca="1" si="50"/>
        <v>1955750.8306025891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1949627.6550676476</v>
      </c>
      <c r="D403" s="494">
        <f t="shared" ca="1" si="44"/>
        <v>51955.104717801863</v>
      </c>
      <c r="E403" s="494">
        <f t="shared" ca="1" si="45"/>
        <v>1897672.5503498458</v>
      </c>
      <c r="F403" s="494">
        <f t="shared" ca="1" si="46"/>
        <v>7694039.0898597287</v>
      </c>
      <c r="G403" s="495">
        <v>55924</v>
      </c>
      <c r="H403" s="494">
        <f t="shared" ca="1" si="47"/>
        <v>259.77552358900931</v>
      </c>
      <c r="I403" s="496">
        <f t="shared" ca="1" si="48"/>
        <v>4856.6033271594479</v>
      </c>
      <c r="J403" s="508">
        <f t="shared" ca="1" si="50"/>
        <v>1954744.0339183961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1949627.6550676476</v>
      </c>
      <c r="D404" s="494">
        <f t="shared" ca="1" si="44"/>
        <v>41676.045070073531</v>
      </c>
      <c r="E404" s="494">
        <f t="shared" ca="1" si="45"/>
        <v>1907951.609997574</v>
      </c>
      <c r="F404" s="494">
        <f t="shared" ca="1" si="46"/>
        <v>5786087.4798621545</v>
      </c>
      <c r="G404" s="495">
        <v>55952</v>
      </c>
      <c r="H404" s="494">
        <f t="shared" ca="1" si="47"/>
        <v>208.38022535036765</v>
      </c>
      <c r="I404" s="496">
        <f t="shared" ca="1" si="48"/>
        <v>3518.7405437625157</v>
      </c>
      <c r="J404" s="508">
        <f t="shared" ca="1" si="50"/>
        <v>1953354.7758367604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1949627.6550676476</v>
      </c>
      <c r="D405" s="494">
        <f t="shared" ca="1" si="44"/>
        <v>31341.307182586672</v>
      </c>
      <c r="E405" s="494">
        <f t="shared" ca="1" si="45"/>
        <v>1918286.3478850608</v>
      </c>
      <c r="F405" s="494">
        <f t="shared" ca="1" si="46"/>
        <v>3867801.1319770934</v>
      </c>
      <c r="G405" s="495">
        <v>55983</v>
      </c>
      <c r="H405" s="494">
        <f t="shared" ca="1" si="47"/>
        <v>156.70653591293336</v>
      </c>
      <c r="I405" s="496">
        <f t="shared" ca="1" si="48"/>
        <v>2929.6889606368709</v>
      </c>
      <c r="J405" s="508">
        <f t="shared" ca="1" si="50"/>
        <v>1952714.0505641974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1949627.6550676476</v>
      </c>
      <c r="D406" s="494">
        <f t="shared" ca="1" si="44"/>
        <v>20950.589464875924</v>
      </c>
      <c r="E406" s="494">
        <f t="shared" ca="1" si="45"/>
        <v>1928677.0656027717</v>
      </c>
      <c r="F406" s="494">
        <f t="shared" ca="1" si="46"/>
        <v>1939124.0663743217</v>
      </c>
      <c r="G406" s="495">
        <v>56013</v>
      </c>
      <c r="H406" s="494">
        <f t="shared" ca="1" si="47"/>
        <v>104.75294732437962</v>
      </c>
      <c r="I406" s="496">
        <f t="shared" ca="1" si="48"/>
        <v>1895.2225546687755</v>
      </c>
      <c r="J406" s="508">
        <f t="shared" ca="1" si="50"/>
        <v>1951627.6305696408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1949627.6550676476</v>
      </c>
      <c r="D407" s="494">
        <f t="shared" ca="1" si="44"/>
        <v>10503.588692860909</v>
      </c>
      <c r="E407" s="494">
        <f t="shared" ca="1" si="45"/>
        <v>1939124.0663747867</v>
      </c>
      <c r="F407" s="494">
        <f t="shared" ca="1" si="46"/>
        <v>-4.6496279537677765E-7</v>
      </c>
      <c r="G407" s="495">
        <v>56044</v>
      </c>
      <c r="H407" s="494">
        <f t="shared" ca="1" si="47"/>
        <v>52.517943464304544</v>
      </c>
      <c r="I407" s="496">
        <f t="shared" ca="1" si="48"/>
        <v>981.84315227419813</v>
      </c>
      <c r="J407" s="508">
        <f t="shared" ca="1" si="50"/>
        <v>1950662.0161633859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0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701865955.8243531</v>
      </c>
      <c r="D409" s="518">
        <f ca="1">SUM(D47:D407)</f>
        <v>393413766.7239579</v>
      </c>
      <c r="E409" s="517">
        <f ca="1">SUM(E47:E408)</f>
        <v>308452189.10039562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GOPn0czyAba82U8EjIcq4r+S4pSjXyeQ2AgrxeHU4H0/B4aHdYN+q+vUjoz8I3IcJpEP+qbI+YgEo8vg24QAqQ==" saltValue="GH5EVEr4yx4/3iBm+yutZw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topLeftCell="A7" zoomScale="70" zoomScaleNormal="70" zoomScaleSheetLayoutView="100" workbookViewId="0">
      <selection activeCell="H43" sqref="H43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5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'!K47</f>
        <v>6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+H42*D4</f>
        <v>1721306245.0917344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AFD'!M17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0.81889465528312066</v>
      </c>
      <c r="T5" s="410">
        <f ca="1">+W48*-1</f>
        <v>1409568484.2110786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'!K48</f>
        <v>360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0.18110534471687928</v>
      </c>
      <c r="T6" s="410">
        <f ca="1">+W55*-1</f>
        <v>311737760.88065565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'!K49</f>
        <v>35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'!K50</f>
        <v>2814285.7142857141</v>
      </c>
      <c r="F8" s="392" t="s">
        <v>342</v>
      </c>
      <c r="G8" s="418"/>
      <c r="H8" s="419">
        <f ca="1">ABS(PMT(H6/12/100,H4,H42,,0))</f>
        <v>1813304.393602046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3442612490.1834688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1966194.9599890392</v>
      </c>
      <c r="P10" s="399"/>
      <c r="T10" s="424">
        <f ca="1">+T4-T5-T6</f>
        <v>0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422870545.26332361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246674484.73693874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1.5155850679103626</v>
      </c>
      <c r="J17" s="438">
        <f ca="1">+SUM(J19:J37)</f>
        <v>0.99693256210795977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246674484.73693874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0.92201062564131786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246674484.73693874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98500000</v>
      </c>
      <c r="I19" s="446">
        <f>+H19/$H$22</f>
        <v>0.52196799302865082</v>
      </c>
      <c r="J19" s="446">
        <f ca="1">+H19/$H$42</f>
        <v>0.34334390041587487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176196060.5263848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'!K10</f>
        <v>65333333.333333336</v>
      </c>
      <c r="I20" s="446">
        <f>+H20/$H$22</f>
        <v>0.34621227287179546</v>
      </c>
      <c r="J20" s="446">
        <f ca="1">+H20/$H$42</f>
        <v>0.22773402531814374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70478424.210553929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'!K4</f>
        <v>24875555.555555567</v>
      </c>
      <c r="I21" s="447">
        <f>+H21/$H$22</f>
        <v>0.13181973409955375</v>
      </c>
      <c r="J21" s="447">
        <f ca="1">+H21/$H$42</f>
        <v>8.6709342837119119E-2</v>
      </c>
      <c r="K21" s="447"/>
      <c r="L21" s="447"/>
      <c r="M21" s="447"/>
      <c r="N21" s="447"/>
      <c r="P21" s="399"/>
      <c r="S21" s="448"/>
      <c r="T21" s="407">
        <f ca="1">SUM(T15:T20)</f>
        <v>1409568484.2110786</v>
      </c>
    </row>
    <row r="22" spans="1:20" ht="19.149999999999999" customHeight="1" thickBot="1">
      <c r="A22" s="391"/>
      <c r="B22" s="449">
        <f ca="1">+H22/$H$42</f>
        <v>0.65778726857113767</v>
      </c>
      <c r="H22" s="450">
        <f>SUM(H19:H21)</f>
        <v>188708888.8888889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'!K11</f>
        <v>2209347.8632337293</v>
      </c>
      <c r="I23" s="452">
        <f t="shared" ref="I23:I31" ca="1" si="1">+H23/$H$22</f>
        <v>1.1707704264713176E-2</v>
      </c>
      <c r="J23" s="447">
        <f t="shared" ref="J23:J31" ca="1" si="2">+H23/$H$42</f>
        <v>7.7011788095243394E-3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'!K5</f>
        <v>2856736.7159264833</v>
      </c>
      <c r="I24" s="452">
        <f t="shared" ca="1" si="1"/>
        <v>1.5138326195161476E-2</v>
      </c>
      <c r="J24" s="447">
        <f t="shared" ca="1" si="2"/>
        <v>9.9577982386541714E-3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'!K12</f>
        <v>6685508.4009253643</v>
      </c>
      <c r="I25" s="452">
        <f t="shared" ca="1" si="1"/>
        <v>3.542762845083449E-2</v>
      </c>
      <c r="J25" s="447">
        <f t="shared" ca="1" si="2"/>
        <v>2.3303842950627544E-2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'!K6*D4</f>
        <v>2333112.3374353163</v>
      </c>
      <c r="G26" s="444"/>
      <c r="H26" s="445">
        <f ca="1">F26/D4</f>
        <v>388852.05623921938</v>
      </c>
      <c r="I26" s="452">
        <f t="shared" ca="1" si="1"/>
        <v>2.060592156144664E-3</v>
      </c>
      <c r="J26" s="447">
        <f t="shared" ca="1" si="2"/>
        <v>1.3554312860295098E-3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'!L14*100</f>
        <v>17.855571027396216</v>
      </c>
      <c r="G27" s="444"/>
      <c r="H27" s="445">
        <f ca="1">+F27%*H22</f>
        <v>33695049.690565765</v>
      </c>
      <c r="I27" s="452">
        <f t="shared" ca="1" si="1"/>
        <v>0.17855571027396216</v>
      </c>
      <c r="J27" s="447">
        <f t="shared" ca="1" si="2"/>
        <v>0.117451672948889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'!K7</f>
        <v>648086.76039869897</v>
      </c>
      <c r="I28" s="452">
        <f t="shared" ca="1" si="1"/>
        <v>3.4343202602411067E-3</v>
      </c>
      <c r="J28" s="447">
        <f t="shared" ca="1" si="2"/>
        <v>2.2590521433825165E-3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'!K15</f>
        <v>20987936.424810916</v>
      </c>
      <c r="I29" s="452">
        <f t="shared" ca="1" si="1"/>
        <v>0.11121858937534489</v>
      </c>
      <c r="J29" s="447">
        <f t="shared" ca="1" si="2"/>
        <v>7.3158172119543063E-2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-894045.75998903927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5737687.4836391155</v>
      </c>
      <c r="I30" s="452">
        <f t="shared" ca="1" si="1"/>
        <v>3.0404966705184965E-2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178103.44001096068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'!K8</f>
        <v>2592347.0415947959</v>
      </c>
      <c r="I31" s="452">
        <f t="shared" ca="1" si="1"/>
        <v>1.3737281040964427E-2</v>
      </c>
      <c r="J31" s="447">
        <f t="shared" ca="1" si="2"/>
        <v>9.0362085735300659E-3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1250252.6400109609</v>
      </c>
    </row>
    <row r="32" spans="1:20" ht="19.149999999999999" customHeight="1" thickBot="1">
      <c r="A32" s="391"/>
      <c r="B32" s="465">
        <f ca="1">+H32/$H$42</f>
        <v>0.26422335707018024</v>
      </c>
      <c r="D32" s="436"/>
      <c r="E32" s="436"/>
      <c r="F32" s="394"/>
      <c r="G32" s="394"/>
      <c r="H32" s="450">
        <f ca="1">SUM(H23:H31)</f>
        <v>75801552.43733409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2322401.8400109606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7.4921936466641761E-2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'!L31*100</f>
        <v>0.65489218842127495</v>
      </c>
      <c r="G34" s="444"/>
      <c r="H34" s="445">
        <f ca="1">(F34%*T4)/D4</f>
        <v>1878783.356318889</v>
      </c>
      <c r="I34" s="452">
        <f ca="1">+H34/$H$22</f>
        <v>9.9559875922172886E-3</v>
      </c>
      <c r="J34" s="447">
        <f ca="1">+H34/$H$42</f>
        <v>6.5489218842127491E-3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'!L28*100</f>
        <v>0.5055528141543465</v>
      </c>
      <c r="G35" s="444"/>
      <c r="H35" s="445">
        <f ca="1">(F35%*T4)/D4</f>
        <v>1450352.0270459626</v>
      </c>
      <c r="I35" s="452">
        <f ca="1">+H35/$H$22</f>
        <v>7.685658241037732E-3</v>
      </c>
      <c r="J35" s="447">
        <f ca="1">+H35/$H$42</f>
        <v>5.0555281415434646E-3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'!K29*D4</f>
        <v>2977002.6292725671</v>
      </c>
      <c r="G36" s="444"/>
      <c r="H36" s="445">
        <f ca="1">+F36/D4</f>
        <v>496167.10487876117</v>
      </c>
      <c r="I36" s="452">
        <f ca="1">+H36/$H$22</f>
        <v>2.6292725679228739E-3</v>
      </c>
      <c r="J36" s="447">
        <f ca="1">+H36/$H$42</f>
        <v>1.7295020207830083E-3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17668630.367489159</v>
      </c>
      <c r="I37" s="452">
        <f ca="1">+H37/$H$22</f>
        <v>9.3629030786633399E-2</v>
      </c>
      <c r="J37" s="447">
        <f ca="1">+H37/$H$42</f>
        <v>6.1587984420102541E-2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7.4921936466641761E-2</v>
      </c>
      <c r="F38" s="439"/>
      <c r="G38" s="439"/>
      <c r="H38" s="450">
        <f ca="1">SUM(H34:H37)</f>
        <v>21493932.855732772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286004374.18195575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3.0674378920403033E-3</v>
      </c>
      <c r="G41" s="474"/>
      <c r="H41" s="417">
        <v>880000</v>
      </c>
      <c r="I41" s="474" t="s">
        <v>395</v>
      </c>
      <c r="N41" s="479"/>
      <c r="O41" s="479">
        <f ca="1">+S41*H4</f>
        <v>1681705.7201898994</v>
      </c>
      <c r="R41" s="480">
        <f>H5/1000/30</f>
        <v>1.6333333333333332E-5</v>
      </c>
      <c r="S41" s="481">
        <f ca="1">+R41*H40</f>
        <v>4671.4047783052765</v>
      </c>
    </row>
    <row r="42" spans="1:25" ht="32.65" customHeight="1" thickBot="1">
      <c r="B42" s="449">
        <f ca="1">+H41/H42</f>
        <v>3.0674378920403033E-3</v>
      </c>
      <c r="F42" s="471" t="s">
        <v>396</v>
      </c>
      <c r="G42" s="482"/>
      <c r="H42" s="483">
        <f ca="1">+H40+H41</f>
        <v>286884374.18195575</v>
      </c>
      <c r="I42" s="482" t="s">
        <v>397</v>
      </c>
      <c r="N42" s="479"/>
      <c r="O42" s="429">
        <f ca="1">+S42*H4</f>
        <v>7550515478403631</v>
      </c>
      <c r="R42" s="470">
        <f>+H41/12</f>
        <v>73333.333333333328</v>
      </c>
      <c r="S42" s="481">
        <f ca="1">+R42*H40</f>
        <v>20973654106676.754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286884374.18195575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1813304.393602046</v>
      </c>
      <c r="D48" s="494">
        <f t="shared" ref="D48:D111" ca="1" si="4">+F47*(($H$6/100)/$H$9)</f>
        <v>1553957.0268189271</v>
      </c>
      <c r="E48" s="494">
        <f t="shared" ref="E48:E111" ca="1" si="5">+C48-D48</f>
        <v>259347.36678311881</v>
      </c>
      <c r="F48" s="494">
        <f t="shared" ref="F48:F111" ca="1" si="6">IF(F47&lt;1,0,+F47-E48)</f>
        <v>286625026.81517261</v>
      </c>
      <c r="G48" s="495">
        <f>+S40+30</f>
        <v>45116</v>
      </c>
      <c r="H48" s="494">
        <f t="shared" ref="H48:H111" ca="1" si="7">+D48*$H$7/100</f>
        <v>7769.7851340946354</v>
      </c>
      <c r="I48" s="496">
        <f t="shared" ref="I48:I111" ca="1" si="8">+F47*$R$41*O48</f>
        <v>140573.3433491583</v>
      </c>
      <c r="J48" s="497">
        <f ca="1">D48+E48+H48+I48</f>
        <v>1961647.5220852988</v>
      </c>
      <c r="O48" s="400">
        <f>G48-S40</f>
        <v>30</v>
      </c>
      <c r="S48" s="390" t="s">
        <v>363</v>
      </c>
      <c r="T48" s="498">
        <f>+H22</f>
        <v>188708888.8888889</v>
      </c>
      <c r="U48" s="499"/>
      <c r="V48" s="500">
        <f ca="1">-SUM(T48:T54)*D4</f>
        <v>-1409568484.2110786</v>
      </c>
      <c r="W48" s="500">
        <f ca="1">+V48</f>
        <v>-1409568484.2110786</v>
      </c>
      <c r="X48" s="500">
        <f ca="1">+W48+W55</f>
        <v>-1721306245.0917344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1813304.393602046</v>
      </c>
      <c r="D49" s="494">
        <f t="shared" ca="1" si="4"/>
        <v>1552552.228582185</v>
      </c>
      <c r="E49" s="494">
        <f t="shared" ca="1" si="5"/>
        <v>260752.16501986096</v>
      </c>
      <c r="F49" s="494">
        <f t="shared" ca="1" si="6"/>
        <v>286364274.65015274</v>
      </c>
      <c r="G49" s="495">
        <v>45147</v>
      </c>
      <c r="H49" s="494">
        <f t="shared" ca="1" si="7"/>
        <v>7762.7611429109247</v>
      </c>
      <c r="I49" s="496">
        <f t="shared" ca="1" si="8"/>
        <v>145127.80524408238</v>
      </c>
      <c r="J49" s="497">
        <f t="shared" ref="J49:J112" ca="1" si="10">+C49+H49+I49</f>
        <v>1966194.9599890392</v>
      </c>
      <c r="O49" s="400">
        <f t="shared" ref="O49:O112" si="11">+G49-G48</f>
        <v>31</v>
      </c>
      <c r="S49" s="390" t="s">
        <v>415</v>
      </c>
      <c r="T49" s="498">
        <f ca="1">+H23</f>
        <v>2209347.8632337293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1813304.393602046</v>
      </c>
      <c r="D50" s="494">
        <f t="shared" ca="1" si="4"/>
        <v>1551139.8210216607</v>
      </c>
      <c r="E50" s="494">
        <f t="shared" ca="1" si="5"/>
        <v>262164.57258038525</v>
      </c>
      <c r="F50" s="494">
        <f t="shared" ca="1" si="6"/>
        <v>286102110.07757235</v>
      </c>
      <c r="G50" s="495">
        <v>45178</v>
      </c>
      <c r="H50" s="494">
        <f t="shared" ca="1" si="7"/>
        <v>7755.6991051083032</v>
      </c>
      <c r="I50" s="496">
        <f t="shared" ca="1" si="8"/>
        <v>144995.77773119399</v>
      </c>
      <c r="J50" s="497">
        <f t="shared" ca="1" si="10"/>
        <v>1966055.8704383483</v>
      </c>
      <c r="O50" s="400">
        <f t="shared" si="11"/>
        <v>31</v>
      </c>
      <c r="S50" s="390" t="s">
        <v>416</v>
      </c>
      <c r="T50" s="498">
        <f ca="1">+H25</f>
        <v>6685508.4009253643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1813304.393602046</v>
      </c>
      <c r="D51" s="494">
        <f t="shared" ca="1" si="4"/>
        <v>1549719.7629201836</v>
      </c>
      <c r="E51" s="494">
        <f t="shared" ca="1" si="5"/>
        <v>263584.63068186236</v>
      </c>
      <c r="F51" s="494">
        <f t="shared" ca="1" si="6"/>
        <v>285838525.44689047</v>
      </c>
      <c r="G51" s="495">
        <v>45208</v>
      </c>
      <c r="H51" s="494">
        <f t="shared" ca="1" si="7"/>
        <v>7748.5988146009176</v>
      </c>
      <c r="I51" s="496">
        <f t="shared" ca="1" si="8"/>
        <v>140190.03393801046</v>
      </c>
      <c r="J51" s="497">
        <f t="shared" ca="1" si="10"/>
        <v>1961243.0263546573</v>
      </c>
      <c r="O51" s="400">
        <f t="shared" si="11"/>
        <v>30</v>
      </c>
      <c r="S51" s="390" t="s">
        <v>417</v>
      </c>
      <c r="T51" s="498">
        <f ca="1">+H26</f>
        <v>388852.05623921938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1813304.393602046</v>
      </c>
      <c r="D52" s="494">
        <f t="shared" ca="1" si="4"/>
        <v>1548292.0128373234</v>
      </c>
      <c r="E52" s="494">
        <f t="shared" ca="1" si="5"/>
        <v>265012.38076472259</v>
      </c>
      <c r="F52" s="494">
        <f t="shared" ca="1" si="6"/>
        <v>285573513.06612575</v>
      </c>
      <c r="G52" s="495">
        <v>45239</v>
      </c>
      <c r="H52" s="494">
        <f t="shared" ca="1" si="7"/>
        <v>7741.4600641866164</v>
      </c>
      <c r="I52" s="496">
        <f t="shared" ca="1" si="8"/>
        <v>144729.57338460887</v>
      </c>
      <c r="J52" s="497">
        <f t="shared" ca="1" si="10"/>
        <v>1965775.4270508415</v>
      </c>
      <c r="O52" s="400">
        <f t="shared" si="11"/>
        <v>31</v>
      </c>
      <c r="S52" s="390" t="s">
        <v>418</v>
      </c>
      <c r="T52" s="498">
        <f ca="1">+H27</f>
        <v>33695049.690565765</v>
      </c>
      <c r="U52" s="499"/>
      <c r="V52" s="501"/>
      <c r="W52" s="501"/>
      <c r="X52" s="503">
        <f ca="1">+W48+W55+T4</f>
        <v>0</v>
      </c>
      <c r="Y52" s="492"/>
    </row>
    <row r="53" spans="2:25" ht="17.649999999999999" customHeight="1">
      <c r="B53" s="488">
        <v>6</v>
      </c>
      <c r="C53" s="493">
        <f t="shared" ca="1" si="9"/>
        <v>1813304.393602046</v>
      </c>
      <c r="D53" s="494">
        <f t="shared" ca="1" si="4"/>
        <v>1546856.5291081811</v>
      </c>
      <c r="E53" s="494">
        <f t="shared" ca="1" si="5"/>
        <v>266447.86449386482</v>
      </c>
      <c r="F53" s="494">
        <f t="shared" ca="1" si="6"/>
        <v>285307065.2016319</v>
      </c>
      <c r="G53" s="495">
        <v>45269</v>
      </c>
      <c r="H53" s="494">
        <f t="shared" ca="1" si="7"/>
        <v>7734.2826455409058</v>
      </c>
      <c r="I53" s="496">
        <f t="shared" ca="1" si="8"/>
        <v>139931.02140240162</v>
      </c>
      <c r="J53" s="497">
        <f t="shared" ca="1" si="10"/>
        <v>1960969.6976499886</v>
      </c>
      <c r="O53" s="400">
        <f t="shared" si="11"/>
        <v>30</v>
      </c>
      <c r="Q53" s="491"/>
      <c r="S53" s="390" t="s">
        <v>378</v>
      </c>
      <c r="T53" s="504">
        <f ca="1">+H28</f>
        <v>648086.76039869897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1813304.393602046</v>
      </c>
      <c r="D54" s="494">
        <f t="shared" ca="1" si="4"/>
        <v>1545413.269842173</v>
      </c>
      <c r="E54" s="494">
        <f t="shared" ca="1" si="5"/>
        <v>267891.12375987298</v>
      </c>
      <c r="F54" s="494">
        <f t="shared" ca="1" si="6"/>
        <v>285039174.07787204</v>
      </c>
      <c r="G54" s="495">
        <v>45300</v>
      </c>
      <c r="H54" s="494">
        <f t="shared" ca="1" si="7"/>
        <v>7727.0663492108652</v>
      </c>
      <c r="I54" s="496">
        <f t="shared" ca="1" si="8"/>
        <v>144460.47734709294</v>
      </c>
      <c r="J54" s="497">
        <f t="shared" ca="1" si="10"/>
        <v>1965491.9372983498</v>
      </c>
      <c r="O54" s="400">
        <f t="shared" si="11"/>
        <v>31</v>
      </c>
      <c r="S54" s="390" t="s">
        <v>419</v>
      </c>
      <c r="T54" s="504">
        <f ca="1">+H31</f>
        <v>2592347.0415947959</v>
      </c>
      <c r="Y54" s="492"/>
    </row>
    <row r="55" spans="2:25" ht="17.649999999999999" customHeight="1">
      <c r="B55" s="488">
        <v>8</v>
      </c>
      <c r="C55" s="493">
        <f t="shared" ca="1" si="9"/>
        <v>1813304.393602046</v>
      </c>
      <c r="D55" s="494">
        <f t="shared" ca="1" si="4"/>
        <v>1543962.1929218068</v>
      </c>
      <c r="E55" s="494">
        <f t="shared" ca="1" si="5"/>
        <v>269342.20068023913</v>
      </c>
      <c r="F55" s="494">
        <f t="shared" ca="1" si="6"/>
        <v>284769831.87719178</v>
      </c>
      <c r="G55" s="495">
        <v>45331</v>
      </c>
      <c r="H55" s="494">
        <f t="shared" ca="1" si="7"/>
        <v>7719.8109646090343</v>
      </c>
      <c r="I55" s="496">
        <f t="shared" ca="1" si="8"/>
        <v>144324.83514142921</v>
      </c>
      <c r="J55" s="497">
        <f t="shared" ca="1" si="10"/>
        <v>1965349.0397080842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-17140420.2955589</v>
      </c>
      <c r="W55" s="500">
        <f ca="1">+SUM(U55:V67)</f>
        <v>-311737760.88065565</v>
      </c>
      <c r="Y55" s="492"/>
    </row>
    <row r="56" spans="2:25" ht="17.649999999999999" customHeight="1">
      <c r="B56" s="488">
        <v>9</v>
      </c>
      <c r="C56" s="493">
        <f t="shared" ca="1" si="9"/>
        <v>1813304.393602046</v>
      </c>
      <c r="D56" s="494">
        <f t="shared" ca="1" si="4"/>
        <v>1542503.2560014555</v>
      </c>
      <c r="E56" s="494">
        <f t="shared" ca="1" si="5"/>
        <v>270801.13760059047</v>
      </c>
      <c r="F56" s="494">
        <f t="shared" ca="1" si="6"/>
        <v>284499030.73959118</v>
      </c>
      <c r="G56" s="495">
        <v>45360</v>
      </c>
      <c r="H56" s="494">
        <f t="shared" ca="1" si="7"/>
        <v>7712.5162800072776</v>
      </c>
      <c r="I56" s="496">
        <f t="shared" ca="1" si="8"/>
        <v>134885.97703249651</v>
      </c>
      <c r="J56" s="497">
        <f t="shared" ca="1" si="10"/>
        <v>1955902.8869145499</v>
      </c>
      <c r="O56" s="400">
        <f t="shared" si="11"/>
        <v>29</v>
      </c>
      <c r="Q56" s="491"/>
      <c r="S56" s="390" t="s">
        <v>372</v>
      </c>
      <c r="T56" s="506">
        <f ca="1">+H24</f>
        <v>2856736.7159264833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1813304.393602046</v>
      </c>
      <c r="D57" s="494">
        <f t="shared" ca="1" si="4"/>
        <v>1541036.4165061188</v>
      </c>
      <c r="E57" s="494">
        <f t="shared" ca="1" si="5"/>
        <v>272267.97709592711</v>
      </c>
      <c r="F57" s="494">
        <f t="shared" ca="1" si="6"/>
        <v>284226762.76249528</v>
      </c>
      <c r="G57" s="495">
        <v>45391</v>
      </c>
      <c r="H57" s="494">
        <f t="shared" ca="1" si="7"/>
        <v>7705.182082530594</v>
      </c>
      <c r="I57" s="496">
        <f t="shared" ca="1" si="8"/>
        <v>144051.34256447965</v>
      </c>
      <c r="J57" s="497">
        <f t="shared" ca="1" si="10"/>
        <v>1965060.9182490562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-53348050.048818767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1813304.393602046</v>
      </c>
      <c r="D58" s="494">
        <f t="shared" ca="1" si="4"/>
        <v>1539561.6316301827</v>
      </c>
      <c r="E58" s="494">
        <f t="shared" ca="1" si="5"/>
        <v>273742.76197186322</v>
      </c>
      <c r="F58" s="494">
        <f t="shared" ca="1" si="6"/>
        <v>283953020.00052339</v>
      </c>
      <c r="G58" s="495">
        <v>45421</v>
      </c>
      <c r="H58" s="494">
        <f t="shared" ca="1" si="7"/>
        <v>7697.8081581509141</v>
      </c>
      <c r="I58" s="496">
        <f t="shared" ca="1" si="8"/>
        <v>139271.11375362269</v>
      </c>
      <c r="J58" s="497">
        <f t="shared" ca="1" si="10"/>
        <v>1960273.3155138195</v>
      </c>
      <c r="O58" s="400">
        <f t="shared" si="11"/>
        <v>30</v>
      </c>
      <c r="Q58" s="491"/>
      <c r="S58" s="390" t="s">
        <v>422</v>
      </c>
      <c r="T58" s="507">
        <f ca="1">+H36</f>
        <v>496167.10487876117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1813304.393602046</v>
      </c>
      <c r="D59" s="494">
        <f t="shared" ca="1" si="4"/>
        <v>1538078.8583361683</v>
      </c>
      <c r="E59" s="494">
        <f t="shared" ca="1" si="5"/>
        <v>275225.53526587761</v>
      </c>
      <c r="F59" s="494">
        <f t="shared" ca="1" si="6"/>
        <v>283677794.46525753</v>
      </c>
      <c r="G59" s="495">
        <v>45452</v>
      </c>
      <c r="H59" s="494">
        <f t="shared" ca="1" si="7"/>
        <v>7690.3942916808419</v>
      </c>
      <c r="I59" s="496">
        <f t="shared" ca="1" si="8"/>
        <v>143774.87912693166</v>
      </c>
      <c r="J59" s="497">
        <f t="shared" ca="1" si="10"/>
        <v>1964769.6670206585</v>
      </c>
      <c r="O59" s="400">
        <f t="shared" si="11"/>
        <v>31</v>
      </c>
      <c r="Q59" s="491"/>
      <c r="S59" s="390" t="s">
        <v>423</v>
      </c>
      <c r="T59" s="504">
        <f ca="1">+H29*0.4</f>
        <v>8395174.5699243676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1813304.393602046</v>
      </c>
      <c r="D60" s="494">
        <f t="shared" ca="1" si="4"/>
        <v>1536588.0533534782</v>
      </c>
      <c r="E60" s="494">
        <f t="shared" ca="1" si="5"/>
        <v>276716.34024856775</v>
      </c>
      <c r="F60" s="494">
        <f t="shared" ca="1" si="6"/>
        <v>283401078.12500894</v>
      </c>
      <c r="G60" s="495">
        <v>45482</v>
      </c>
      <c r="H60" s="494">
        <f t="shared" ca="1" si="7"/>
        <v>7682.9402667673912</v>
      </c>
      <c r="I60" s="496">
        <f t="shared" ca="1" si="8"/>
        <v>139002.11928797618</v>
      </c>
      <c r="J60" s="497">
        <f t="shared" ca="1" si="10"/>
        <v>1959989.4531567893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1813304.393602046</v>
      </c>
      <c r="D61" s="494">
        <f t="shared" ca="1" si="4"/>
        <v>1535089.1731771319</v>
      </c>
      <c r="E61" s="494">
        <f t="shared" ca="1" si="5"/>
        <v>278215.22042491403</v>
      </c>
      <c r="F61" s="494">
        <f t="shared" ca="1" si="6"/>
        <v>283122862.90458405</v>
      </c>
      <c r="G61" s="495">
        <v>45513</v>
      </c>
      <c r="H61" s="494">
        <f t="shared" ca="1" si="7"/>
        <v>7675.4458658856593</v>
      </c>
      <c r="I61" s="496">
        <f t="shared" ca="1" si="8"/>
        <v>143495.41255729616</v>
      </c>
      <c r="J61" s="497">
        <f t="shared" ca="1" si="10"/>
        <v>1964475.2520252278</v>
      </c>
      <c r="O61" s="400">
        <f t="shared" si="11"/>
        <v>31</v>
      </c>
      <c r="Q61" s="491"/>
      <c r="S61" s="390" t="s">
        <v>425</v>
      </c>
      <c r="T61" s="504">
        <f ca="1">+H30</f>
        <v>5737687.4836391155</v>
      </c>
      <c r="U61" s="492"/>
      <c r="V61" s="500">
        <f ca="1">-SUM(T61:T63)*D4</f>
        <v>-145717907.10676962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1813304.393602046</v>
      </c>
      <c r="D62" s="494">
        <f t="shared" ca="1" si="4"/>
        <v>1533582.174066497</v>
      </c>
      <c r="E62" s="494">
        <f t="shared" ca="1" si="5"/>
        <v>279722.21953554894</v>
      </c>
      <c r="F62" s="494">
        <f t="shared" ca="1" si="6"/>
        <v>282843140.68504852</v>
      </c>
      <c r="G62" s="495">
        <v>45544</v>
      </c>
      <c r="H62" s="494">
        <f t="shared" ca="1" si="7"/>
        <v>7667.9108703324855</v>
      </c>
      <c r="I62" s="496">
        <f t="shared" ca="1" si="8"/>
        <v>143354.54291735438</v>
      </c>
      <c r="J62" s="497">
        <f t="shared" ca="1" si="10"/>
        <v>1964326.847389733</v>
      </c>
      <c r="O62" s="400">
        <f t="shared" si="11"/>
        <v>31</v>
      </c>
      <c r="Q62" s="491"/>
      <c r="S62" s="390" t="s">
        <v>426</v>
      </c>
      <c r="T62" s="504">
        <f ca="1">+H37</f>
        <v>17668630.367489159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1813304.393602046</v>
      </c>
      <c r="D63" s="494">
        <f t="shared" ca="1" si="4"/>
        <v>1532067.0120440128</v>
      </c>
      <c r="E63" s="494">
        <f t="shared" ca="1" si="5"/>
        <v>281237.38155803317</v>
      </c>
      <c r="F63" s="494">
        <f t="shared" ca="1" si="6"/>
        <v>282561903.30349046</v>
      </c>
      <c r="G63" s="495">
        <v>45574</v>
      </c>
      <c r="H63" s="494">
        <f t="shared" ca="1" si="7"/>
        <v>7660.3350602200635</v>
      </c>
      <c r="I63" s="496">
        <f t="shared" ca="1" si="8"/>
        <v>138593.13893567375</v>
      </c>
      <c r="J63" s="497">
        <f t="shared" ca="1" si="10"/>
        <v>1959557.8675979397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1813304.393602046</v>
      </c>
      <c r="D64" s="494">
        <f t="shared" ca="1" si="4"/>
        <v>1530543.6428939067</v>
      </c>
      <c r="E64" s="494">
        <f t="shared" ca="1" si="5"/>
        <v>282760.75070813927</v>
      </c>
      <c r="F64" s="494">
        <f t="shared" ca="1" si="6"/>
        <v>282279142.5527823</v>
      </c>
      <c r="G64" s="495">
        <v>45605</v>
      </c>
      <c r="H64" s="494">
        <f t="shared" ca="1" si="7"/>
        <v>7652.7182144695335</v>
      </c>
      <c r="I64" s="496">
        <f t="shared" ca="1" si="8"/>
        <v>143070.51037266731</v>
      </c>
      <c r="J64" s="497">
        <f t="shared" ca="1" si="10"/>
        <v>1964027.6221891828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-8702112.1622757763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1813304.393602046</v>
      </c>
      <c r="D65" s="494">
        <f t="shared" ca="1" si="4"/>
        <v>1529012.0221609042</v>
      </c>
      <c r="E65" s="494">
        <f t="shared" ca="1" si="5"/>
        <v>284292.3714411417</v>
      </c>
      <c r="F65" s="494">
        <f t="shared" ca="1" si="6"/>
        <v>281994850.18134117</v>
      </c>
      <c r="G65" s="495">
        <v>45635</v>
      </c>
      <c r="H65" s="494">
        <f t="shared" ca="1" si="7"/>
        <v>7645.0601108045212</v>
      </c>
      <c r="I65" s="496">
        <f t="shared" ca="1" si="8"/>
        <v>138316.7798508633</v>
      </c>
      <c r="J65" s="497">
        <f t="shared" ca="1" si="10"/>
        <v>1959266.233563714</v>
      </c>
      <c r="O65" s="400">
        <f t="shared" si="11"/>
        <v>30</v>
      </c>
      <c r="Q65" s="491"/>
      <c r="S65" s="390" t="s">
        <v>429</v>
      </c>
      <c r="T65" s="504">
        <f ca="1">+H35</f>
        <v>1450352.0270459626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1813304.393602046</v>
      </c>
      <c r="D66" s="494">
        <f t="shared" ca="1" si="4"/>
        <v>1527472.1051489315</v>
      </c>
      <c r="E66" s="494">
        <f t="shared" ca="1" si="5"/>
        <v>285832.28845311445</v>
      </c>
      <c r="F66" s="494">
        <f t="shared" ca="1" si="6"/>
        <v>281709017.89288807</v>
      </c>
      <c r="G66" s="495">
        <v>45666</v>
      </c>
      <c r="H66" s="494">
        <f t="shared" ca="1" si="7"/>
        <v>7637.3605257446579</v>
      </c>
      <c r="I66" s="496">
        <f t="shared" ca="1" si="8"/>
        <v>142783.39247515242</v>
      </c>
      <c r="J66" s="508">
        <f t="shared" ca="1" si="10"/>
        <v>1963725.1466029431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1813304.393602046</v>
      </c>
      <c r="D67" s="494">
        <f t="shared" ca="1" si="4"/>
        <v>1525923.8469198104</v>
      </c>
      <c r="E67" s="494">
        <f t="shared" ca="1" si="5"/>
        <v>287380.54668223555</v>
      </c>
      <c r="F67" s="494">
        <f t="shared" ca="1" si="6"/>
        <v>281421637.34620583</v>
      </c>
      <c r="G67" s="495">
        <v>45697</v>
      </c>
      <c r="H67" s="494">
        <f t="shared" ca="1" si="7"/>
        <v>7629.6192345990521</v>
      </c>
      <c r="I67" s="496">
        <f t="shared" ca="1" si="8"/>
        <v>142638.66605976564</v>
      </c>
      <c r="J67" s="508">
        <f t="shared" ca="1" si="10"/>
        <v>1963572.6788964106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1878783.356318889</v>
      </c>
      <c r="U67" s="492"/>
      <c r="V67" s="500">
        <f ca="1">-SUM(T67:T68)*D4</f>
        <v>-86829271.267232627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1813304.393602046</v>
      </c>
      <c r="D68" s="494">
        <f t="shared" ca="1" si="4"/>
        <v>1524367.2022919483</v>
      </c>
      <c r="E68" s="494">
        <f t="shared" ca="1" si="5"/>
        <v>288937.1913100977</v>
      </c>
      <c r="F68" s="494">
        <f t="shared" ca="1" si="6"/>
        <v>281132700.15489572</v>
      </c>
      <c r="G68" s="495">
        <v>45725</v>
      </c>
      <c r="H68" s="494">
        <f t="shared" ca="1" si="7"/>
        <v>7621.8360114597417</v>
      </c>
      <c r="I68" s="496">
        <f t="shared" ca="1" si="8"/>
        <v>128703.49547966478</v>
      </c>
      <c r="J68" s="508">
        <f t="shared" ca="1" si="10"/>
        <v>1949629.7250931705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12592761.854886549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1813304.393602046</v>
      </c>
      <c r="D69" s="494">
        <f t="shared" ca="1" si="4"/>
        <v>1522802.1258390185</v>
      </c>
      <c r="E69" s="494">
        <f t="shared" ca="1" si="5"/>
        <v>290502.26776302746</v>
      </c>
      <c r="F69" s="494">
        <f t="shared" ca="1" si="6"/>
        <v>280842197.8871327</v>
      </c>
      <c r="G69" s="495">
        <v>45756</v>
      </c>
      <c r="H69" s="494">
        <f t="shared" ca="1" si="7"/>
        <v>7614.0106291950924</v>
      </c>
      <c r="I69" s="496">
        <f t="shared" ca="1" si="8"/>
        <v>142346.85717842885</v>
      </c>
      <c r="J69" s="508">
        <f t="shared" ca="1" si="10"/>
        <v>1963265.2614096699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1813304.393602046</v>
      </c>
      <c r="D70" s="494">
        <f t="shared" ca="1" si="4"/>
        <v>1521228.5718886356</v>
      </c>
      <c r="E70" s="494">
        <f t="shared" ca="1" si="5"/>
        <v>292075.82171341032</v>
      </c>
      <c r="F70" s="494">
        <f t="shared" ca="1" si="6"/>
        <v>280550122.06541932</v>
      </c>
      <c r="G70" s="495">
        <v>45786</v>
      </c>
      <c r="H70" s="494">
        <f t="shared" ca="1" si="7"/>
        <v>7606.1428594431782</v>
      </c>
      <c r="I70" s="496">
        <f t="shared" ca="1" si="8"/>
        <v>137612.67696469501</v>
      </c>
      <c r="J70" s="508">
        <f t="shared" ca="1" si="10"/>
        <v>1958523.2134261841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1813304.393602046</v>
      </c>
      <c r="D71" s="494">
        <f t="shared" ca="1" si="4"/>
        <v>1519646.4945210214</v>
      </c>
      <c r="E71" s="494">
        <f t="shared" ca="1" si="5"/>
        <v>293657.89908102457</v>
      </c>
      <c r="F71" s="494">
        <f t="shared" ca="1" si="6"/>
        <v>280256464.16633826</v>
      </c>
      <c r="G71" s="495">
        <v>45817</v>
      </c>
      <c r="H71" s="494">
        <f t="shared" ca="1" si="7"/>
        <v>7598.2324726051065</v>
      </c>
      <c r="I71" s="496">
        <f t="shared" ca="1" si="8"/>
        <v>142051.87847245729</v>
      </c>
      <c r="J71" s="508">
        <f t="shared" ca="1" si="10"/>
        <v>1962954.5045471084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1813304.393602046</v>
      </c>
      <c r="D72" s="494">
        <f t="shared" ca="1" si="4"/>
        <v>1518055.8475676656</v>
      </c>
      <c r="E72" s="494">
        <f t="shared" ca="1" si="5"/>
        <v>295248.54603438033</v>
      </c>
      <c r="F72" s="494">
        <f t="shared" ca="1" si="6"/>
        <v>279961215.62030387</v>
      </c>
      <c r="G72" s="495">
        <v>45847</v>
      </c>
      <c r="H72" s="494">
        <f t="shared" ca="1" si="7"/>
        <v>7590.2792378383283</v>
      </c>
      <c r="I72" s="496">
        <f t="shared" ca="1" si="8"/>
        <v>137325.66744150574</v>
      </c>
      <c r="J72" s="508">
        <f t="shared" ca="1" si="10"/>
        <v>1958220.3402813899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1813304.393602046</v>
      </c>
      <c r="D73" s="494">
        <f t="shared" ca="1" si="4"/>
        <v>1516456.5846099793</v>
      </c>
      <c r="E73" s="494">
        <f t="shared" ca="1" si="5"/>
        <v>296847.80899206665</v>
      </c>
      <c r="F73" s="494">
        <f t="shared" ca="1" si="6"/>
        <v>279664367.81131178</v>
      </c>
      <c r="G73" s="495">
        <v>45878</v>
      </c>
      <c r="H73" s="494">
        <f t="shared" ca="1" si="7"/>
        <v>7582.2829230498965</v>
      </c>
      <c r="I73" s="496">
        <f t="shared" ca="1" si="8"/>
        <v>141753.69550908051</v>
      </c>
      <c r="J73" s="508">
        <f t="shared" ca="1" si="10"/>
        <v>1962640.3720341765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1813304.393602046</v>
      </c>
      <c r="D74" s="494">
        <f t="shared" ca="1" si="4"/>
        <v>1514848.6589779388</v>
      </c>
      <c r="E74" s="494">
        <f t="shared" ca="1" si="5"/>
        <v>298455.73462410714</v>
      </c>
      <c r="F74" s="494">
        <f t="shared" ca="1" si="6"/>
        <v>279365912.07668769</v>
      </c>
      <c r="G74" s="495">
        <v>45909</v>
      </c>
      <c r="H74" s="494">
        <f t="shared" ca="1" si="7"/>
        <v>7574.243294889694</v>
      </c>
      <c r="I74" s="496">
        <f t="shared" ca="1" si="8"/>
        <v>141603.39156846085</v>
      </c>
      <c r="J74" s="508">
        <f t="shared" ca="1" si="10"/>
        <v>1962482.0284653967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1813304.393602046</v>
      </c>
      <c r="D75" s="494">
        <f t="shared" ca="1" si="4"/>
        <v>1513232.023748725</v>
      </c>
      <c r="E75" s="494">
        <f t="shared" ca="1" si="5"/>
        <v>300072.369853321</v>
      </c>
      <c r="F75" s="494">
        <f t="shared" ca="1" si="6"/>
        <v>279065839.70683438</v>
      </c>
      <c r="G75" s="495">
        <v>45939</v>
      </c>
      <c r="H75" s="494">
        <f t="shared" ca="1" si="7"/>
        <v>7566.1601187436245</v>
      </c>
      <c r="I75" s="496">
        <f t="shared" ca="1" si="8"/>
        <v>136889.29691757695</v>
      </c>
      <c r="J75" s="508">
        <f t="shared" ca="1" si="10"/>
        <v>1957759.8506383665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1813304.393602046</v>
      </c>
      <c r="D76" s="494">
        <f t="shared" ca="1" si="4"/>
        <v>1511606.6317453529</v>
      </c>
      <c r="E76" s="494">
        <f t="shared" ca="1" si="5"/>
        <v>301697.76185669308</v>
      </c>
      <c r="F76" s="494">
        <f t="shared" ca="1" si="6"/>
        <v>278764141.9449777</v>
      </c>
      <c r="G76" s="495">
        <v>45970</v>
      </c>
      <c r="H76" s="494">
        <f t="shared" ca="1" si="7"/>
        <v>7558.0331587267647</v>
      </c>
      <c r="I76" s="496">
        <f t="shared" ca="1" si="8"/>
        <v>141300.33683822711</v>
      </c>
      <c r="J76" s="508">
        <f t="shared" ca="1" si="10"/>
        <v>1962162.7635989999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1813304.393602046</v>
      </c>
      <c r="D77" s="494">
        <f t="shared" ca="1" si="4"/>
        <v>1509972.4355352959</v>
      </c>
      <c r="E77" s="494">
        <f t="shared" ca="1" si="5"/>
        <v>303331.95806675008</v>
      </c>
      <c r="F77" s="494">
        <f t="shared" ca="1" si="6"/>
        <v>278460809.98691094</v>
      </c>
      <c r="G77" s="495">
        <v>46000</v>
      </c>
      <c r="H77" s="494">
        <f t="shared" ca="1" si="7"/>
        <v>7549.8621776764794</v>
      </c>
      <c r="I77" s="496">
        <f t="shared" ca="1" si="8"/>
        <v>136594.42955303905</v>
      </c>
      <c r="J77" s="508">
        <f t="shared" ca="1" si="10"/>
        <v>1957448.6853327616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1813304.393602046</v>
      </c>
      <c r="D78" s="494">
        <f t="shared" ca="1" si="4"/>
        <v>1508329.3874291009</v>
      </c>
      <c r="E78" s="494">
        <f t="shared" ca="1" si="5"/>
        <v>304975.00617294502</v>
      </c>
      <c r="F78" s="494">
        <f t="shared" ca="1" si="6"/>
        <v>278155834.98073798</v>
      </c>
      <c r="G78" s="495">
        <v>46031</v>
      </c>
      <c r="H78" s="494">
        <f t="shared" ca="1" si="7"/>
        <v>7541.646937145505</v>
      </c>
      <c r="I78" s="496">
        <f t="shared" ca="1" si="8"/>
        <v>140993.99012337255</v>
      </c>
      <c r="J78" s="508">
        <f t="shared" ca="1" si="10"/>
        <v>1961840.0306625641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1813304.393602046</v>
      </c>
      <c r="D79" s="494">
        <f t="shared" ca="1" si="4"/>
        <v>1506677.4394789974</v>
      </c>
      <c r="E79" s="494">
        <f t="shared" ca="1" si="5"/>
        <v>306626.95412304858</v>
      </c>
      <c r="F79" s="494">
        <f t="shared" ca="1" si="6"/>
        <v>277849208.02661496</v>
      </c>
      <c r="G79" s="495">
        <v>46062</v>
      </c>
      <c r="H79" s="494">
        <f t="shared" ca="1" si="7"/>
        <v>7533.3871973949872</v>
      </c>
      <c r="I79" s="496">
        <f t="shared" ca="1" si="8"/>
        <v>140839.57111191365</v>
      </c>
      <c r="J79" s="508">
        <f t="shared" ca="1" si="10"/>
        <v>1961677.3519113548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1813304.393602046</v>
      </c>
      <c r="D80" s="494">
        <f t="shared" ca="1" si="4"/>
        <v>1505016.5434774978</v>
      </c>
      <c r="E80" s="494">
        <f t="shared" ca="1" si="5"/>
        <v>308287.85012454819</v>
      </c>
      <c r="F80" s="494">
        <f t="shared" ca="1" si="6"/>
        <v>277540920.17649043</v>
      </c>
      <c r="G80" s="495">
        <v>46090</v>
      </c>
      <c r="H80" s="494">
        <f t="shared" ca="1" si="7"/>
        <v>7525.0827173874886</v>
      </c>
      <c r="I80" s="496">
        <f t="shared" ca="1" si="8"/>
        <v>127069.70447083857</v>
      </c>
      <c r="J80" s="508">
        <f t="shared" ca="1" si="10"/>
        <v>1947899.1807902721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1813304.393602046</v>
      </c>
      <c r="D81" s="494">
        <f t="shared" ca="1" si="4"/>
        <v>1503346.65095599</v>
      </c>
      <c r="E81" s="494">
        <f t="shared" ca="1" si="5"/>
        <v>309957.74264605599</v>
      </c>
      <c r="F81" s="494">
        <f t="shared" ca="1" si="6"/>
        <v>277230962.43384439</v>
      </c>
      <c r="G81" s="495">
        <v>46121</v>
      </c>
      <c r="H81" s="494">
        <f t="shared" ca="1" si="7"/>
        <v>7516.7332547799497</v>
      </c>
      <c r="I81" s="496">
        <f t="shared" ca="1" si="8"/>
        <v>140528.21924936297</v>
      </c>
      <c r="J81" s="508">
        <f t="shared" ca="1" si="10"/>
        <v>1961349.3461061891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1813304.393602046</v>
      </c>
      <c r="D82" s="494">
        <f t="shared" ca="1" si="4"/>
        <v>1501667.7131833239</v>
      </c>
      <c r="E82" s="494">
        <f t="shared" ca="1" si="5"/>
        <v>311636.6804187221</v>
      </c>
      <c r="F82" s="494">
        <f t="shared" ca="1" si="6"/>
        <v>276919325.75342566</v>
      </c>
      <c r="G82" s="495">
        <v>46151</v>
      </c>
      <c r="H82" s="494">
        <f t="shared" ca="1" si="7"/>
        <v>7508.3385659166197</v>
      </c>
      <c r="I82" s="496">
        <f t="shared" ca="1" si="8"/>
        <v>135843.17159258376</v>
      </c>
      <c r="J82" s="508">
        <f t="shared" ca="1" si="10"/>
        <v>1956655.9037605464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1813304.393602046</v>
      </c>
      <c r="D83" s="494">
        <f t="shared" ca="1" si="4"/>
        <v>1499979.681164389</v>
      </c>
      <c r="E83" s="494">
        <f t="shared" ca="1" si="5"/>
        <v>313324.71243765694</v>
      </c>
      <c r="F83" s="494">
        <f t="shared" ca="1" si="6"/>
        <v>276606001.04098803</v>
      </c>
      <c r="G83" s="495">
        <v>46182</v>
      </c>
      <c r="H83" s="494">
        <f t="shared" ca="1" si="7"/>
        <v>7499.8984058219448</v>
      </c>
      <c r="I83" s="496">
        <f t="shared" ca="1" si="8"/>
        <v>140213.48527315116</v>
      </c>
      <c r="J83" s="508">
        <f t="shared" ca="1" si="10"/>
        <v>1961017.7772810191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1813304.393602046</v>
      </c>
      <c r="D84" s="494">
        <f t="shared" ca="1" si="4"/>
        <v>1498282.5056386853</v>
      </c>
      <c r="E84" s="494">
        <f t="shared" ca="1" si="5"/>
        <v>315021.88796336064</v>
      </c>
      <c r="F84" s="494">
        <f t="shared" ca="1" si="6"/>
        <v>276290979.15302467</v>
      </c>
      <c r="G84" s="495">
        <v>46212</v>
      </c>
      <c r="H84" s="494">
        <f t="shared" ca="1" si="7"/>
        <v>7491.4125281934266</v>
      </c>
      <c r="I84" s="496">
        <f t="shared" ca="1" si="8"/>
        <v>135536.94051008412</v>
      </c>
      <c r="J84" s="508">
        <f t="shared" ca="1" si="10"/>
        <v>1956332.7466403234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1813304.393602046</v>
      </c>
      <c r="D85" s="494">
        <f t="shared" ca="1" si="4"/>
        <v>1496576.1370788836</v>
      </c>
      <c r="E85" s="494">
        <f t="shared" ca="1" si="5"/>
        <v>316728.25652316236</v>
      </c>
      <c r="F85" s="494">
        <f t="shared" ca="1" si="6"/>
        <v>275974250.89650148</v>
      </c>
      <c r="G85" s="495">
        <v>46243</v>
      </c>
      <c r="H85" s="494">
        <f t="shared" ca="1" si="7"/>
        <v>7482.8806853944179</v>
      </c>
      <c r="I85" s="496">
        <f t="shared" ca="1" si="8"/>
        <v>139895.33244448146</v>
      </c>
      <c r="J85" s="508">
        <f t="shared" ca="1" si="10"/>
        <v>1960682.6067319219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1813304.393602046</v>
      </c>
      <c r="D86" s="494">
        <f t="shared" ca="1" si="4"/>
        <v>1494860.525689383</v>
      </c>
      <c r="E86" s="494">
        <f t="shared" ca="1" si="5"/>
        <v>318443.86791266291</v>
      </c>
      <c r="F86" s="494">
        <f t="shared" ca="1" si="6"/>
        <v>275655807.02858883</v>
      </c>
      <c r="G86" s="495">
        <v>46274</v>
      </c>
      <c r="H86" s="494">
        <f t="shared" ca="1" si="7"/>
        <v>7474.3026284469152</v>
      </c>
      <c r="I86" s="496">
        <f t="shared" ca="1" si="8"/>
        <v>139734.96237059525</v>
      </c>
      <c r="J86" s="508">
        <f t="shared" ca="1" si="10"/>
        <v>1960513.658601088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1813304.393602046</v>
      </c>
      <c r="D87" s="494">
        <f t="shared" ca="1" si="4"/>
        <v>1493135.6214048562</v>
      </c>
      <c r="E87" s="494">
        <f t="shared" ca="1" si="5"/>
        <v>320168.77219718974</v>
      </c>
      <c r="F87" s="494">
        <f t="shared" ca="1" si="6"/>
        <v>275335638.25639164</v>
      </c>
      <c r="G87" s="495">
        <v>46304</v>
      </c>
      <c r="H87" s="494">
        <f t="shared" ca="1" si="7"/>
        <v>7465.6781070242814</v>
      </c>
      <c r="I87" s="496">
        <f t="shared" ca="1" si="8"/>
        <v>135071.3454440085</v>
      </c>
      <c r="J87" s="508">
        <f t="shared" ca="1" si="10"/>
        <v>1955841.4171530786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1813304.393602046</v>
      </c>
      <c r="D88" s="494">
        <f t="shared" ca="1" si="4"/>
        <v>1491401.373888788</v>
      </c>
      <c r="E88" s="494">
        <f t="shared" ca="1" si="5"/>
        <v>321903.01971325791</v>
      </c>
      <c r="F88" s="494">
        <f t="shared" ca="1" si="6"/>
        <v>275013735.23667836</v>
      </c>
      <c r="G88" s="495">
        <v>46335</v>
      </c>
      <c r="H88" s="494">
        <f t="shared" ca="1" si="7"/>
        <v>7457.0068694439406</v>
      </c>
      <c r="I88" s="496">
        <f t="shared" ca="1" si="8"/>
        <v>139411.61150381964</v>
      </c>
      <c r="J88" s="508">
        <f t="shared" ca="1" si="10"/>
        <v>1960173.0119753096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1813304.393602046</v>
      </c>
      <c r="D89" s="494">
        <f t="shared" ca="1" si="4"/>
        <v>1489657.7325320079</v>
      </c>
      <c r="E89" s="494">
        <f t="shared" ca="1" si="5"/>
        <v>323646.6610700381</v>
      </c>
      <c r="F89" s="494">
        <f t="shared" ca="1" si="6"/>
        <v>274690088.57560831</v>
      </c>
      <c r="G89" s="495">
        <v>46365</v>
      </c>
      <c r="H89" s="494">
        <f t="shared" ca="1" si="7"/>
        <v>7448.2886626600393</v>
      </c>
      <c r="I89" s="496">
        <f t="shared" ca="1" si="8"/>
        <v>134756.73026597238</v>
      </c>
      <c r="J89" s="508">
        <f t="shared" ca="1" si="10"/>
        <v>1955509.4125306783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1813304.393602046</v>
      </c>
      <c r="D90" s="494">
        <f t="shared" ca="1" si="4"/>
        <v>1487904.6464512118</v>
      </c>
      <c r="E90" s="494">
        <f t="shared" ca="1" si="5"/>
        <v>325399.74715083418</v>
      </c>
      <c r="F90" s="494">
        <f t="shared" ca="1" si="6"/>
        <v>274364688.82845747</v>
      </c>
      <c r="G90" s="495">
        <v>46396</v>
      </c>
      <c r="H90" s="494">
        <f t="shared" ca="1" si="7"/>
        <v>7439.5232322560587</v>
      </c>
      <c r="I90" s="496">
        <f t="shared" ca="1" si="8"/>
        <v>139084.74818211634</v>
      </c>
      <c r="J90" s="508">
        <f t="shared" ca="1" si="10"/>
        <v>1959828.6650164183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1813304.393602046</v>
      </c>
      <c r="D91" s="494">
        <f t="shared" ca="1" si="4"/>
        <v>1486142.064487478</v>
      </c>
      <c r="E91" s="494">
        <f t="shared" ca="1" si="5"/>
        <v>327162.32911456795</v>
      </c>
      <c r="F91" s="494">
        <f t="shared" ca="1" si="6"/>
        <v>274037526.49934292</v>
      </c>
      <c r="G91" s="495">
        <v>46427</v>
      </c>
      <c r="H91" s="494">
        <f t="shared" ca="1" si="7"/>
        <v>7430.7103224373896</v>
      </c>
      <c r="I91" s="496">
        <f t="shared" ca="1" si="8"/>
        <v>138919.98744347561</v>
      </c>
      <c r="J91" s="508">
        <f t="shared" ca="1" si="10"/>
        <v>1959655.0913679588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1813304.393602046</v>
      </c>
      <c r="D92" s="494">
        <f t="shared" ca="1" si="4"/>
        <v>1484369.9352047741</v>
      </c>
      <c r="E92" s="494">
        <f t="shared" ca="1" si="5"/>
        <v>328934.45839727181</v>
      </c>
      <c r="F92" s="494">
        <f t="shared" ca="1" si="6"/>
        <v>273708592.04094565</v>
      </c>
      <c r="G92" s="495">
        <v>46455</v>
      </c>
      <c r="H92" s="494">
        <f t="shared" ca="1" si="7"/>
        <v>7421.8496760238704</v>
      </c>
      <c r="I92" s="496">
        <f t="shared" ca="1" si="8"/>
        <v>125326.49545236614</v>
      </c>
      <c r="J92" s="508">
        <f t="shared" ca="1" si="10"/>
        <v>1946052.738730436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1813304.393602046</v>
      </c>
      <c r="D93" s="494">
        <f t="shared" ca="1" si="4"/>
        <v>1482588.2068884557</v>
      </c>
      <c r="E93" s="494">
        <f t="shared" ca="1" si="5"/>
        <v>330716.18671359029</v>
      </c>
      <c r="F93" s="494">
        <f t="shared" ca="1" si="6"/>
        <v>273377875.85423207</v>
      </c>
      <c r="G93" s="495">
        <v>46486</v>
      </c>
      <c r="H93" s="494">
        <f t="shared" ca="1" si="7"/>
        <v>7412.9410344422786</v>
      </c>
      <c r="I93" s="496">
        <f t="shared" ca="1" si="8"/>
        <v>138587.78377006546</v>
      </c>
      <c r="J93" s="508">
        <f t="shared" ca="1" si="10"/>
        <v>1959305.1184065538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1813304.393602046</v>
      </c>
      <c r="D94" s="494">
        <f t="shared" ca="1" si="4"/>
        <v>1480796.8275437572</v>
      </c>
      <c r="E94" s="494">
        <f t="shared" ca="1" si="5"/>
        <v>332507.56605828879</v>
      </c>
      <c r="F94" s="494">
        <f t="shared" ca="1" si="6"/>
        <v>273045368.28817379</v>
      </c>
      <c r="G94" s="495">
        <v>46516</v>
      </c>
      <c r="H94" s="494">
        <f t="shared" ca="1" si="7"/>
        <v>7403.9841377187859</v>
      </c>
      <c r="I94" s="496">
        <f t="shared" ca="1" si="8"/>
        <v>133955.15916857368</v>
      </c>
      <c r="J94" s="508">
        <f t="shared" ca="1" si="10"/>
        <v>1954663.5369083383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1813304.393602046</v>
      </c>
      <c r="D95" s="494">
        <f t="shared" ca="1" si="4"/>
        <v>1478995.7448942747</v>
      </c>
      <c r="E95" s="494">
        <f t="shared" ca="1" si="5"/>
        <v>334308.64870777121</v>
      </c>
      <c r="F95" s="494">
        <f t="shared" ca="1" si="6"/>
        <v>272711059.63946605</v>
      </c>
      <c r="G95" s="495">
        <v>46547</v>
      </c>
      <c r="H95" s="494">
        <f t="shared" ca="1" si="7"/>
        <v>7394.9787244713734</v>
      </c>
      <c r="I95" s="496">
        <f t="shared" ca="1" si="8"/>
        <v>138251.97147657865</v>
      </c>
      <c r="J95" s="508">
        <f t="shared" ca="1" si="10"/>
        <v>1958951.3438030959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1813304.393602046</v>
      </c>
      <c r="D96" s="494">
        <f t="shared" ca="1" si="4"/>
        <v>1477184.906380441</v>
      </c>
      <c r="E96" s="494">
        <f t="shared" ca="1" si="5"/>
        <v>336119.48722160491</v>
      </c>
      <c r="F96" s="494">
        <f t="shared" ca="1" si="6"/>
        <v>272374940.15224445</v>
      </c>
      <c r="G96" s="495">
        <v>46577</v>
      </c>
      <c r="H96" s="494">
        <f t="shared" ca="1" si="7"/>
        <v>7385.9245319022048</v>
      </c>
      <c r="I96" s="496">
        <f t="shared" ca="1" si="8"/>
        <v>133628.41922333837</v>
      </c>
      <c r="J96" s="508">
        <f t="shared" ca="1" si="10"/>
        <v>1954318.7373572865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1813304.393602046</v>
      </c>
      <c r="D97" s="494">
        <f t="shared" ca="1" si="4"/>
        <v>1475364.2591579908</v>
      </c>
      <c r="E97" s="494">
        <f t="shared" ca="1" si="5"/>
        <v>337940.13444405515</v>
      </c>
      <c r="F97" s="494">
        <f t="shared" ca="1" si="6"/>
        <v>272037000.01780039</v>
      </c>
      <c r="G97" s="495">
        <v>46608</v>
      </c>
      <c r="H97" s="494">
        <f t="shared" ca="1" si="7"/>
        <v>7376.8212957899541</v>
      </c>
      <c r="I97" s="496">
        <f t="shared" ca="1" si="8"/>
        <v>137912.51136375309</v>
      </c>
      <c r="J97" s="508">
        <f t="shared" ca="1" si="10"/>
        <v>1958593.726261589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1813304.393602046</v>
      </c>
      <c r="D98" s="494">
        <f t="shared" ca="1" si="4"/>
        <v>1473533.7500964189</v>
      </c>
      <c r="E98" s="494">
        <f t="shared" ca="1" si="5"/>
        <v>339770.64350562706</v>
      </c>
      <c r="F98" s="494">
        <f t="shared" ca="1" si="6"/>
        <v>271697229.37429476</v>
      </c>
      <c r="G98" s="495">
        <v>46639</v>
      </c>
      <c r="H98" s="494">
        <f t="shared" ca="1" si="7"/>
        <v>7367.6687504820948</v>
      </c>
      <c r="I98" s="496">
        <f t="shared" ca="1" si="8"/>
        <v>137741.40100901292</v>
      </c>
      <c r="J98" s="508">
        <f t="shared" ca="1" si="10"/>
        <v>1958413.463361541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1813304.393602046</v>
      </c>
      <c r="D99" s="494">
        <f t="shared" ca="1" si="4"/>
        <v>1471693.3257774301</v>
      </c>
      <c r="E99" s="494">
        <f t="shared" ca="1" si="5"/>
        <v>341611.06782461586</v>
      </c>
      <c r="F99" s="494">
        <f t="shared" ca="1" si="6"/>
        <v>271355618.30647016</v>
      </c>
      <c r="G99" s="495">
        <v>46669</v>
      </c>
      <c r="H99" s="494">
        <f t="shared" ca="1" si="7"/>
        <v>7358.4666288871504</v>
      </c>
      <c r="I99" s="496">
        <f t="shared" ca="1" si="8"/>
        <v>133131.64239340441</v>
      </c>
      <c r="J99" s="508">
        <f t="shared" ca="1" si="10"/>
        <v>1953794.5026243376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1813304.393602046</v>
      </c>
      <c r="D100" s="494">
        <f t="shared" ca="1" si="4"/>
        <v>1469842.93249338</v>
      </c>
      <c r="E100" s="494">
        <f t="shared" ca="1" si="5"/>
        <v>343461.46110866591</v>
      </c>
      <c r="F100" s="494">
        <f t="shared" ca="1" si="6"/>
        <v>271012156.84536147</v>
      </c>
      <c r="G100" s="495">
        <v>46700</v>
      </c>
      <c r="H100" s="494">
        <f t="shared" ca="1" si="7"/>
        <v>7349.2146624669003</v>
      </c>
      <c r="I100" s="496">
        <f t="shared" ca="1" si="8"/>
        <v>137396.39473584271</v>
      </c>
      <c r="J100" s="508">
        <f t="shared" ca="1" si="10"/>
        <v>1958050.0030003556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1813304.393602046</v>
      </c>
      <c r="D101" s="494">
        <f t="shared" ca="1" si="4"/>
        <v>1467982.5162457081</v>
      </c>
      <c r="E101" s="494">
        <f t="shared" ca="1" si="5"/>
        <v>345321.87735633785</v>
      </c>
      <c r="F101" s="494">
        <f t="shared" ca="1" si="6"/>
        <v>270666834.96800512</v>
      </c>
      <c r="G101" s="495">
        <v>46730</v>
      </c>
      <c r="H101" s="494">
        <f t="shared" ca="1" si="7"/>
        <v>7339.9125812285401</v>
      </c>
      <c r="I101" s="496">
        <f t="shared" ca="1" si="8"/>
        <v>132795.95685422712</v>
      </c>
      <c r="J101" s="508">
        <f t="shared" ca="1" si="10"/>
        <v>1953440.2630375018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1813304.393602046</v>
      </c>
      <c r="D102" s="494">
        <f t="shared" ca="1" si="4"/>
        <v>1466112.0227433611</v>
      </c>
      <c r="E102" s="494">
        <f t="shared" ca="1" si="5"/>
        <v>347192.37085868488</v>
      </c>
      <c r="F102" s="494">
        <f t="shared" ca="1" si="6"/>
        <v>270319642.59714645</v>
      </c>
      <c r="G102" s="495">
        <v>46761</v>
      </c>
      <c r="H102" s="494">
        <f t="shared" ca="1" si="7"/>
        <v>7330.5601137168051</v>
      </c>
      <c r="I102" s="496">
        <f t="shared" ca="1" si="8"/>
        <v>137047.64077213325</v>
      </c>
      <c r="J102" s="508">
        <f t="shared" ca="1" si="10"/>
        <v>1957682.5944878962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1813304.393602046</v>
      </c>
      <c r="D103" s="494">
        <f t="shared" ca="1" si="4"/>
        <v>1464231.3974012099</v>
      </c>
      <c r="E103" s="494">
        <f t="shared" ca="1" si="5"/>
        <v>349072.99620083603</v>
      </c>
      <c r="F103" s="494">
        <f t="shared" ca="1" si="6"/>
        <v>269970569.60094559</v>
      </c>
      <c r="G103" s="495">
        <v>46792</v>
      </c>
      <c r="H103" s="494">
        <f t="shared" ca="1" si="7"/>
        <v>7321.1569870060493</v>
      </c>
      <c r="I103" s="496">
        <f t="shared" ca="1" si="8"/>
        <v>136871.84570168846</v>
      </c>
      <c r="J103" s="508">
        <f t="shared" ca="1" si="10"/>
        <v>1957497.3962907405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1813304.393602046</v>
      </c>
      <c r="D104" s="494">
        <f t="shared" ca="1" si="4"/>
        <v>1462340.5853384554</v>
      </c>
      <c r="E104" s="494">
        <f t="shared" ca="1" si="5"/>
        <v>350963.80826359056</v>
      </c>
      <c r="F104" s="494">
        <f t="shared" ca="1" si="6"/>
        <v>269619605.79268199</v>
      </c>
      <c r="G104" s="495">
        <v>46821</v>
      </c>
      <c r="H104" s="494">
        <f t="shared" ca="1" si="7"/>
        <v>7311.7029266922773</v>
      </c>
      <c r="I104" s="496">
        <f t="shared" ca="1" si="8"/>
        <v>127876.05980098121</v>
      </c>
      <c r="J104" s="508">
        <f t="shared" ca="1" si="10"/>
        <v>1948492.1563297196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1813304.393602046</v>
      </c>
      <c r="D105" s="494">
        <f t="shared" ca="1" si="4"/>
        <v>1460439.5313770275</v>
      </c>
      <c r="E105" s="494">
        <f t="shared" ca="1" si="5"/>
        <v>352864.86222501844</v>
      </c>
      <c r="F105" s="494">
        <f t="shared" ca="1" si="6"/>
        <v>269266740.930457</v>
      </c>
      <c r="G105" s="495">
        <v>46852</v>
      </c>
      <c r="H105" s="494">
        <f t="shared" ca="1" si="7"/>
        <v>7302.1976568851378</v>
      </c>
      <c r="I105" s="496">
        <f t="shared" ca="1" si="8"/>
        <v>136517.39373302794</v>
      </c>
      <c r="J105" s="508">
        <f t="shared" ca="1" si="10"/>
        <v>1957123.9849919588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1813304.393602046</v>
      </c>
      <c r="D106" s="494">
        <f t="shared" ca="1" si="4"/>
        <v>1458528.1800399756</v>
      </c>
      <c r="E106" s="494">
        <f t="shared" ca="1" si="5"/>
        <v>354776.21356207039</v>
      </c>
      <c r="F106" s="494">
        <f t="shared" ca="1" si="6"/>
        <v>268911964.71689492</v>
      </c>
      <c r="G106" s="495">
        <v>46882</v>
      </c>
      <c r="H106" s="494">
        <f t="shared" ca="1" si="7"/>
        <v>7292.6409001998782</v>
      </c>
      <c r="I106" s="496">
        <f t="shared" ca="1" si="8"/>
        <v>131940.70305592392</v>
      </c>
      <c r="J106" s="508">
        <f t="shared" ca="1" si="10"/>
        <v>1952537.7375581698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1813304.393602046</v>
      </c>
      <c r="D107" s="494">
        <f t="shared" ca="1" si="4"/>
        <v>1456606.4755498476</v>
      </c>
      <c r="E107" s="494">
        <f t="shared" ca="1" si="5"/>
        <v>356697.91805219837</v>
      </c>
      <c r="F107" s="494">
        <f t="shared" ca="1" si="6"/>
        <v>268555266.79884273</v>
      </c>
      <c r="G107" s="495">
        <v>46913</v>
      </c>
      <c r="H107" s="494">
        <f t="shared" ca="1" si="7"/>
        <v>7283.0323777492376</v>
      </c>
      <c r="I107" s="496">
        <f t="shared" ca="1" si="8"/>
        <v>136159.09146832113</v>
      </c>
      <c r="J107" s="508">
        <f t="shared" ca="1" si="10"/>
        <v>1956746.5174481163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1813304.393602046</v>
      </c>
      <c r="D108" s="494">
        <f t="shared" ca="1" si="4"/>
        <v>1454674.3618270648</v>
      </c>
      <c r="E108" s="494">
        <f t="shared" ca="1" si="5"/>
        <v>358630.03177498118</v>
      </c>
      <c r="F108" s="494">
        <f t="shared" ca="1" si="6"/>
        <v>268196636.76706776</v>
      </c>
      <c r="G108" s="495">
        <v>46943</v>
      </c>
      <c r="H108" s="494">
        <f t="shared" ca="1" si="7"/>
        <v>7273.3718091353239</v>
      </c>
      <c r="I108" s="496">
        <f t="shared" ca="1" si="8"/>
        <v>131592.08073143291</v>
      </c>
      <c r="J108" s="508">
        <f t="shared" ca="1" si="10"/>
        <v>1952169.8461426143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1813304.393602046</v>
      </c>
      <c r="D109" s="494">
        <f t="shared" ca="1" si="4"/>
        <v>1452731.7824882837</v>
      </c>
      <c r="E109" s="494">
        <f t="shared" ca="1" si="5"/>
        <v>360572.61111376225</v>
      </c>
      <c r="F109" s="494">
        <f t="shared" ca="1" si="6"/>
        <v>267836064.155954</v>
      </c>
      <c r="G109" s="495">
        <v>46974</v>
      </c>
      <c r="H109" s="494">
        <f t="shared" ca="1" si="7"/>
        <v>7263.6589124414186</v>
      </c>
      <c r="I109" s="496">
        <f t="shared" ca="1" si="8"/>
        <v>135796.89708305863</v>
      </c>
      <c r="J109" s="508">
        <f t="shared" ca="1" si="10"/>
        <v>1956364.9495975461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1813304.393602046</v>
      </c>
      <c r="D110" s="494">
        <f t="shared" ca="1" si="4"/>
        <v>1450778.680844751</v>
      </c>
      <c r="E110" s="494">
        <f t="shared" ca="1" si="5"/>
        <v>362525.712757295</v>
      </c>
      <c r="F110" s="494">
        <f t="shared" ca="1" si="6"/>
        <v>267473538.44319671</v>
      </c>
      <c r="G110" s="495">
        <v>47005</v>
      </c>
      <c r="H110" s="494">
        <f t="shared" ca="1" si="7"/>
        <v>7253.8934042237552</v>
      </c>
      <c r="I110" s="496">
        <f t="shared" ca="1" si="8"/>
        <v>135614.32715096467</v>
      </c>
      <c r="J110" s="508">
        <f t="shared" ca="1" si="10"/>
        <v>1956172.6141572343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1813304.393602046</v>
      </c>
      <c r="D111" s="494">
        <f t="shared" ca="1" si="4"/>
        <v>1448814.9999006488</v>
      </c>
      <c r="E111" s="494">
        <f t="shared" ca="1" si="5"/>
        <v>364489.39370139712</v>
      </c>
      <c r="F111" s="494">
        <f t="shared" ca="1" si="6"/>
        <v>267109049.04949531</v>
      </c>
      <c r="G111" s="495">
        <v>47035</v>
      </c>
      <c r="H111" s="494">
        <f t="shared" ca="1" si="7"/>
        <v>7244.0749995032438</v>
      </c>
      <c r="I111" s="496">
        <f t="shared" ca="1" si="8"/>
        <v>131062.03383716637</v>
      </c>
      <c r="J111" s="508">
        <f t="shared" ca="1" si="10"/>
        <v>1951610.5024387157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1813304.393602046</v>
      </c>
      <c r="D112" s="494">
        <f t="shared" ref="D112:D175" ca="1" si="12">+F111*(($H$6/100)/$H$9)</f>
        <v>1446840.682351433</v>
      </c>
      <c r="E112" s="494">
        <f t="shared" ref="E112:E175" ca="1" si="13">+C112-D112</f>
        <v>366463.71125061298</v>
      </c>
      <c r="F112" s="494">
        <f t="shared" ref="F112:F175" ca="1" si="14">IF(F111&lt;1,0,+F111-E112)</f>
        <v>266742585.33824471</v>
      </c>
      <c r="G112" s="495">
        <v>47066</v>
      </c>
      <c r="H112" s="494">
        <f t="shared" ref="H112:H175" ca="1" si="15">+D112*$H$7/100</f>
        <v>7234.2034117571648</v>
      </c>
      <c r="I112" s="496">
        <f t="shared" ref="I112:I175" ca="1" si="16">+F111*$R$41*O112</f>
        <v>135246.21516872779</v>
      </c>
      <c r="J112" s="508">
        <f t="shared" ca="1" si="10"/>
        <v>1955784.812182531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1813304.393602046</v>
      </c>
      <c r="D113" s="494">
        <f t="shared" ca="1" si="12"/>
        <v>1444855.670582159</v>
      </c>
      <c r="E113" s="494">
        <f t="shared" ca="1" si="13"/>
        <v>368448.72301988699</v>
      </c>
      <c r="F113" s="494">
        <f t="shared" ca="1" si="14"/>
        <v>266374136.61522481</v>
      </c>
      <c r="G113" s="495">
        <v>47096</v>
      </c>
      <c r="H113" s="494">
        <f t="shared" ca="1" si="15"/>
        <v>7224.2783529107946</v>
      </c>
      <c r="I113" s="496">
        <f t="shared" ca="1" si="16"/>
        <v>130703.86681573991</v>
      </c>
      <c r="J113" s="508">
        <f t="shared" ref="J113:J176" ca="1" si="18">+C113+H113+I113</f>
        <v>1951232.5387706968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1813304.393602046</v>
      </c>
      <c r="D114" s="494">
        <f t="shared" ca="1" si="12"/>
        <v>1442859.9066658011</v>
      </c>
      <c r="E114" s="494">
        <f t="shared" ca="1" si="13"/>
        <v>370444.48693624488</v>
      </c>
      <c r="F114" s="494">
        <f t="shared" ca="1" si="14"/>
        <v>266003692.12828857</v>
      </c>
      <c r="G114" s="495">
        <v>47127</v>
      </c>
      <c r="H114" s="494">
        <f t="shared" ca="1" si="15"/>
        <v>7214.2995333290055</v>
      </c>
      <c r="I114" s="496">
        <f t="shared" ca="1" si="16"/>
        <v>134874.1045061755</v>
      </c>
      <c r="J114" s="508">
        <f t="shared" ca="1" si="18"/>
        <v>1955392.7976415504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1813304.393602046</v>
      </c>
      <c r="D115" s="494">
        <f t="shared" ca="1" si="12"/>
        <v>1440853.3323615631</v>
      </c>
      <c r="E115" s="494">
        <f t="shared" ca="1" si="13"/>
        <v>372451.06124048284</v>
      </c>
      <c r="F115" s="494">
        <f t="shared" ca="1" si="14"/>
        <v>265631241.06704807</v>
      </c>
      <c r="G115" s="495">
        <v>47158</v>
      </c>
      <c r="H115" s="494">
        <f t="shared" ca="1" si="15"/>
        <v>7204.2666618078156</v>
      </c>
      <c r="I115" s="496">
        <f t="shared" ca="1" si="16"/>
        <v>134686.53611429009</v>
      </c>
      <c r="J115" s="508">
        <f t="shared" ca="1" si="18"/>
        <v>1955195.196378144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1813304.393602046</v>
      </c>
      <c r="D116" s="494">
        <f t="shared" ca="1" si="12"/>
        <v>1438835.8891131771</v>
      </c>
      <c r="E116" s="494">
        <f t="shared" ca="1" si="13"/>
        <v>374468.50448886887</v>
      </c>
      <c r="F116" s="494">
        <f t="shared" ca="1" si="14"/>
        <v>265256772.56255922</v>
      </c>
      <c r="G116" s="495">
        <v>47186</v>
      </c>
      <c r="H116" s="494">
        <f t="shared" ca="1" si="15"/>
        <v>7194.1794455658855</v>
      </c>
      <c r="I116" s="496">
        <f t="shared" ca="1" si="16"/>
        <v>121482.02091466331</v>
      </c>
      <c r="J116" s="508">
        <f t="shared" ca="1" si="18"/>
        <v>1941980.5939622752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1813304.393602046</v>
      </c>
      <c r="D117" s="494">
        <f t="shared" ca="1" si="12"/>
        <v>1436807.5180471959</v>
      </c>
      <c r="E117" s="494">
        <f t="shared" ca="1" si="13"/>
        <v>376496.87555485009</v>
      </c>
      <c r="F117" s="494">
        <f t="shared" ca="1" si="14"/>
        <v>264880275.68700436</v>
      </c>
      <c r="G117" s="495">
        <v>47217</v>
      </c>
      <c r="H117" s="494">
        <f t="shared" ca="1" si="15"/>
        <v>7184.0375902359792</v>
      </c>
      <c r="I117" s="496">
        <f t="shared" ca="1" si="16"/>
        <v>134308.34584084246</v>
      </c>
      <c r="J117" s="508">
        <f t="shared" ca="1" si="18"/>
        <v>1954796.7770331244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1813304.393602046</v>
      </c>
      <c r="D118" s="494">
        <f t="shared" ca="1" si="12"/>
        <v>1434768.1599712737</v>
      </c>
      <c r="E118" s="494">
        <f t="shared" ca="1" si="13"/>
        <v>378536.23363077221</v>
      </c>
      <c r="F118" s="494">
        <f t="shared" ca="1" si="14"/>
        <v>264501739.45337358</v>
      </c>
      <c r="G118" s="495">
        <v>47247</v>
      </c>
      <c r="H118" s="494">
        <f t="shared" ca="1" si="15"/>
        <v>7173.8407998563689</v>
      </c>
      <c r="I118" s="496">
        <f t="shared" ca="1" si="16"/>
        <v>129791.33508663211</v>
      </c>
      <c r="J118" s="508">
        <f t="shared" ca="1" si="18"/>
        <v>1950269.5694885345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1813304.393602046</v>
      </c>
      <c r="D119" s="494">
        <f t="shared" ca="1" si="12"/>
        <v>1432717.7553724402</v>
      </c>
      <c r="E119" s="494">
        <f t="shared" ca="1" si="13"/>
        <v>380586.63822960574</v>
      </c>
      <c r="F119" s="494">
        <f t="shared" ca="1" si="14"/>
        <v>264121152.81514397</v>
      </c>
      <c r="G119" s="495">
        <v>47278</v>
      </c>
      <c r="H119" s="494">
        <f t="shared" ca="1" si="15"/>
        <v>7163.5887768622015</v>
      </c>
      <c r="I119" s="496">
        <f t="shared" ca="1" si="16"/>
        <v>133926.04740989147</v>
      </c>
      <c r="J119" s="508">
        <f t="shared" ca="1" si="18"/>
        <v>1954394.0297887996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1813304.393602046</v>
      </c>
      <c r="D120" s="494">
        <f t="shared" ca="1" si="12"/>
        <v>1430656.2444153633</v>
      </c>
      <c r="E120" s="494">
        <f t="shared" ca="1" si="13"/>
        <v>382648.14918668265</v>
      </c>
      <c r="F120" s="494">
        <f t="shared" ca="1" si="14"/>
        <v>263738504.6659573</v>
      </c>
      <c r="G120" s="495">
        <v>47308</v>
      </c>
      <c r="H120" s="494">
        <f t="shared" ca="1" si="15"/>
        <v>7153.2812220768164</v>
      </c>
      <c r="I120" s="496">
        <f t="shared" ca="1" si="16"/>
        <v>129419.36487942055</v>
      </c>
      <c r="J120" s="508">
        <f t="shared" ca="1" si="18"/>
        <v>1949877.0397035433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1813304.393602046</v>
      </c>
      <c r="D121" s="494">
        <f t="shared" ca="1" si="12"/>
        <v>1428583.5669406021</v>
      </c>
      <c r="E121" s="494">
        <f t="shared" ca="1" si="13"/>
        <v>384720.8266614438</v>
      </c>
      <c r="F121" s="494">
        <f t="shared" ca="1" si="14"/>
        <v>263353783.83929586</v>
      </c>
      <c r="G121" s="495">
        <v>47339</v>
      </c>
      <c r="H121" s="494">
        <f t="shared" ca="1" si="15"/>
        <v>7142.9178347030111</v>
      </c>
      <c r="I121" s="496">
        <f t="shared" ca="1" si="16"/>
        <v>133539.59619586304</v>
      </c>
      <c r="J121" s="508">
        <f t="shared" ca="1" si="18"/>
        <v>1953986.9076326122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1813304.393602046</v>
      </c>
      <c r="D122" s="494">
        <f t="shared" ca="1" si="12"/>
        <v>1426499.6624628527</v>
      </c>
      <c r="E122" s="494">
        <f t="shared" ca="1" si="13"/>
        <v>386804.73113919329</v>
      </c>
      <c r="F122" s="494">
        <f t="shared" ca="1" si="14"/>
        <v>262966979.10815668</v>
      </c>
      <c r="G122" s="495">
        <v>47370</v>
      </c>
      <c r="H122" s="494">
        <f t="shared" ca="1" si="15"/>
        <v>7132.4983123142629</v>
      </c>
      <c r="I122" s="496">
        <f t="shared" ca="1" si="16"/>
        <v>133344.79921729676</v>
      </c>
      <c r="J122" s="508">
        <f t="shared" ca="1" si="18"/>
        <v>1953781.691131657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1813304.393602046</v>
      </c>
      <c r="D123" s="494">
        <f t="shared" ca="1" si="12"/>
        <v>1424404.4701691822</v>
      </c>
      <c r="E123" s="494">
        <f t="shared" ca="1" si="13"/>
        <v>388899.92343286378</v>
      </c>
      <c r="F123" s="494">
        <f t="shared" ca="1" si="14"/>
        <v>262578079.18472382</v>
      </c>
      <c r="G123" s="495">
        <v>47400</v>
      </c>
      <c r="H123" s="494">
        <f t="shared" ca="1" si="15"/>
        <v>7122.0223508459112</v>
      </c>
      <c r="I123" s="496">
        <f t="shared" ca="1" si="16"/>
        <v>128853.81976299676</v>
      </c>
      <c r="J123" s="508">
        <f t="shared" ca="1" si="18"/>
        <v>1949280.2357158887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1813304.393602046</v>
      </c>
      <c r="D124" s="494">
        <f t="shared" ca="1" si="12"/>
        <v>1422297.9289172541</v>
      </c>
      <c r="E124" s="494">
        <f t="shared" ca="1" si="13"/>
        <v>391006.46468479186</v>
      </c>
      <c r="F124" s="494">
        <f t="shared" ca="1" si="14"/>
        <v>262187072.72003904</v>
      </c>
      <c r="G124" s="495">
        <v>47431</v>
      </c>
      <c r="H124" s="494">
        <f t="shared" ca="1" si="15"/>
        <v>7111.4896445862705</v>
      </c>
      <c r="I124" s="496">
        <f t="shared" ca="1" si="16"/>
        <v>132952.03409386516</v>
      </c>
      <c r="J124" s="508">
        <f t="shared" ca="1" si="18"/>
        <v>1953367.9173404975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1813304.393602046</v>
      </c>
      <c r="D125" s="494">
        <f t="shared" ca="1" si="12"/>
        <v>1420179.9772335449</v>
      </c>
      <c r="E125" s="494">
        <f t="shared" ca="1" si="13"/>
        <v>393124.41636850103</v>
      </c>
      <c r="F125" s="494">
        <f t="shared" ca="1" si="14"/>
        <v>261793948.30367053</v>
      </c>
      <c r="G125" s="495">
        <v>47461</v>
      </c>
      <c r="H125" s="494">
        <f t="shared" ca="1" si="15"/>
        <v>7100.8998861677246</v>
      </c>
      <c r="I125" s="496">
        <f t="shared" ca="1" si="16"/>
        <v>128471.66563281912</v>
      </c>
      <c r="J125" s="508">
        <f t="shared" ca="1" si="18"/>
        <v>1948876.9591210329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1813304.393602046</v>
      </c>
      <c r="D126" s="494">
        <f t="shared" ca="1" si="12"/>
        <v>1418050.5533115487</v>
      </c>
      <c r="E126" s="494">
        <f t="shared" ca="1" si="13"/>
        <v>395253.84029049729</v>
      </c>
      <c r="F126" s="494">
        <f t="shared" ca="1" si="14"/>
        <v>261398694.46338004</v>
      </c>
      <c r="G126" s="495">
        <v>47492</v>
      </c>
      <c r="H126" s="494">
        <f t="shared" ca="1" si="15"/>
        <v>7090.2527665577436</v>
      </c>
      <c r="I126" s="496">
        <f t="shared" ca="1" si="16"/>
        <v>132555.00249109181</v>
      </c>
      <c r="J126" s="508">
        <f t="shared" ca="1" si="18"/>
        <v>1952949.6488596955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1813304.393602046</v>
      </c>
      <c r="D127" s="494">
        <f t="shared" ca="1" si="12"/>
        <v>1415909.5950099754</v>
      </c>
      <c r="E127" s="494">
        <f t="shared" ca="1" si="13"/>
        <v>397394.79859207058</v>
      </c>
      <c r="F127" s="494">
        <f t="shared" ca="1" si="14"/>
        <v>261001299.66478798</v>
      </c>
      <c r="G127" s="495">
        <v>47523</v>
      </c>
      <c r="H127" s="494">
        <f t="shared" ca="1" si="15"/>
        <v>7079.5479750498771</v>
      </c>
      <c r="I127" s="496">
        <f t="shared" ca="1" si="16"/>
        <v>132354.87229662476</v>
      </c>
      <c r="J127" s="508">
        <f t="shared" ca="1" si="18"/>
        <v>1952738.8138737206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1813304.393602046</v>
      </c>
      <c r="D128" s="494">
        <f t="shared" ca="1" si="12"/>
        <v>1413757.0398509349</v>
      </c>
      <c r="E128" s="494">
        <f t="shared" ca="1" si="13"/>
        <v>399547.35375111108</v>
      </c>
      <c r="F128" s="494">
        <f t="shared" ca="1" si="14"/>
        <v>260601752.31103685</v>
      </c>
      <c r="G128" s="495">
        <v>47551</v>
      </c>
      <c r="H128" s="494">
        <f t="shared" ca="1" si="15"/>
        <v>7068.7851992546748</v>
      </c>
      <c r="I128" s="496">
        <f t="shared" ca="1" si="16"/>
        <v>119364.59438002968</v>
      </c>
      <c r="J128" s="508">
        <f t="shared" ca="1" si="18"/>
        <v>1939737.7731813304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1813304.393602046</v>
      </c>
      <c r="D129" s="494">
        <f t="shared" ca="1" si="12"/>
        <v>1411592.8250181163</v>
      </c>
      <c r="E129" s="494">
        <f t="shared" ca="1" si="13"/>
        <v>401711.56858392968</v>
      </c>
      <c r="F129" s="494">
        <f t="shared" ca="1" si="14"/>
        <v>260200040.74245292</v>
      </c>
      <c r="G129" s="495">
        <v>47582</v>
      </c>
      <c r="H129" s="494">
        <f t="shared" ca="1" si="15"/>
        <v>7057.9641250905815</v>
      </c>
      <c r="I129" s="496">
        <f t="shared" ca="1" si="16"/>
        <v>131951.35392015497</v>
      </c>
      <c r="J129" s="508">
        <f t="shared" ca="1" si="18"/>
        <v>1952313.7116472914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1813304.393602046</v>
      </c>
      <c r="D130" s="494">
        <f t="shared" ca="1" si="12"/>
        <v>1409416.8873549534</v>
      </c>
      <c r="E130" s="494">
        <f t="shared" ca="1" si="13"/>
        <v>403887.5062470925</v>
      </c>
      <c r="F130" s="494">
        <f t="shared" ca="1" si="14"/>
        <v>259796153.23620582</v>
      </c>
      <c r="G130" s="495">
        <v>47612</v>
      </c>
      <c r="H130" s="494">
        <f t="shared" ca="1" si="15"/>
        <v>7047.0844367747668</v>
      </c>
      <c r="I130" s="496">
        <f t="shared" ca="1" si="16"/>
        <v>127498.01996380191</v>
      </c>
      <c r="J130" s="508">
        <f t="shared" ca="1" si="18"/>
        <v>1947849.4980026225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1813304.393602046</v>
      </c>
      <c r="D131" s="494">
        <f t="shared" ca="1" si="12"/>
        <v>1407229.1633627815</v>
      </c>
      <c r="E131" s="494">
        <f t="shared" ca="1" si="13"/>
        <v>406075.23023926443</v>
      </c>
      <c r="F131" s="494">
        <f t="shared" ca="1" si="14"/>
        <v>259390078.00596654</v>
      </c>
      <c r="G131" s="495">
        <v>47643</v>
      </c>
      <c r="H131" s="494">
        <f t="shared" ca="1" si="15"/>
        <v>7036.1458168139079</v>
      </c>
      <c r="I131" s="496">
        <f t="shared" ca="1" si="16"/>
        <v>131543.45225526553</v>
      </c>
      <c r="J131" s="508">
        <f t="shared" ca="1" si="18"/>
        <v>1951883.9916741254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1813304.393602046</v>
      </c>
      <c r="D132" s="494">
        <f t="shared" ca="1" si="12"/>
        <v>1405029.5891989856</v>
      </c>
      <c r="E132" s="494">
        <f t="shared" ca="1" si="13"/>
        <v>408274.80440306035</v>
      </c>
      <c r="F132" s="494">
        <f t="shared" ca="1" si="14"/>
        <v>258981803.20156348</v>
      </c>
      <c r="G132" s="495">
        <v>47673</v>
      </c>
      <c r="H132" s="494">
        <f t="shared" ca="1" si="15"/>
        <v>7025.1479459949278</v>
      </c>
      <c r="I132" s="496">
        <f t="shared" ca="1" si="16"/>
        <v>127101.13822292359</v>
      </c>
      <c r="J132" s="508">
        <f t="shared" ca="1" si="18"/>
        <v>1947430.6797709644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1813304.393602046</v>
      </c>
      <c r="D133" s="494">
        <f t="shared" ca="1" si="12"/>
        <v>1402818.1006751356</v>
      </c>
      <c r="E133" s="494">
        <f t="shared" ca="1" si="13"/>
        <v>410486.29292691033</v>
      </c>
      <c r="F133" s="494">
        <f t="shared" ca="1" si="14"/>
        <v>258571316.90863657</v>
      </c>
      <c r="G133" s="495">
        <v>47704</v>
      </c>
      <c r="H133" s="494">
        <f t="shared" ca="1" si="15"/>
        <v>7014.0905033756781</v>
      </c>
      <c r="I133" s="496">
        <f t="shared" ca="1" si="16"/>
        <v>131131.11968772495</v>
      </c>
      <c r="J133" s="508">
        <f t="shared" ca="1" si="18"/>
        <v>1951449.6037931466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1813304.393602046</v>
      </c>
      <c r="D134" s="494">
        <f t="shared" ca="1" si="12"/>
        <v>1400594.6332551148</v>
      </c>
      <c r="E134" s="494">
        <f t="shared" ca="1" si="13"/>
        <v>412709.76034693117</v>
      </c>
      <c r="F134" s="494">
        <f t="shared" ca="1" si="14"/>
        <v>258158607.14828965</v>
      </c>
      <c r="G134" s="495">
        <v>47735</v>
      </c>
      <c r="H134" s="494">
        <f t="shared" ca="1" si="15"/>
        <v>7002.9731662755739</v>
      </c>
      <c r="I134" s="496">
        <f t="shared" ca="1" si="16"/>
        <v>130923.27679473965</v>
      </c>
      <c r="J134" s="508">
        <f t="shared" ca="1" si="18"/>
        <v>1951230.643563061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1813304.393602046</v>
      </c>
      <c r="D135" s="494">
        <f t="shared" ca="1" si="12"/>
        <v>1398359.1220532358</v>
      </c>
      <c r="E135" s="494">
        <f t="shared" ca="1" si="13"/>
        <v>414945.27154881018</v>
      </c>
      <c r="F135" s="494">
        <f t="shared" ca="1" si="14"/>
        <v>257743661.87674084</v>
      </c>
      <c r="G135" s="495">
        <v>47765</v>
      </c>
      <c r="H135" s="494">
        <f t="shared" ca="1" si="15"/>
        <v>6991.7956102661792</v>
      </c>
      <c r="I135" s="496">
        <f t="shared" ca="1" si="16"/>
        <v>126497.71750266192</v>
      </c>
      <c r="J135" s="508">
        <f t="shared" ca="1" si="18"/>
        <v>1946793.9067149742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1813304.393602046</v>
      </c>
      <c r="D136" s="494">
        <f t="shared" ca="1" si="12"/>
        <v>1396111.5018323462</v>
      </c>
      <c r="E136" s="494">
        <f t="shared" ca="1" si="13"/>
        <v>417192.89176969975</v>
      </c>
      <c r="F136" s="494">
        <f t="shared" ca="1" si="14"/>
        <v>257326468.98497114</v>
      </c>
      <c r="G136" s="495">
        <v>47796</v>
      </c>
      <c r="H136" s="494">
        <f t="shared" ca="1" si="15"/>
        <v>6980.5575091617311</v>
      </c>
      <c r="I136" s="496">
        <f t="shared" ca="1" si="16"/>
        <v>130504.20746358976</v>
      </c>
      <c r="J136" s="508">
        <f t="shared" ca="1" si="18"/>
        <v>1950789.1585747974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1813304.393602046</v>
      </c>
      <c r="D137" s="494">
        <f t="shared" ca="1" si="12"/>
        <v>1393851.7070019271</v>
      </c>
      <c r="E137" s="494">
        <f t="shared" ca="1" si="13"/>
        <v>419452.68660011888</v>
      </c>
      <c r="F137" s="494">
        <f t="shared" ca="1" si="14"/>
        <v>256907016.29837102</v>
      </c>
      <c r="G137" s="495">
        <v>47826</v>
      </c>
      <c r="H137" s="494">
        <f t="shared" ca="1" si="15"/>
        <v>6969.2585350096351</v>
      </c>
      <c r="I137" s="496">
        <f t="shared" ca="1" si="16"/>
        <v>126089.96980263584</v>
      </c>
      <c r="J137" s="508">
        <f t="shared" ca="1" si="18"/>
        <v>1946363.6219396912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1813304.393602046</v>
      </c>
      <c r="D138" s="494">
        <f t="shared" ca="1" si="12"/>
        <v>1391579.6716161764</v>
      </c>
      <c r="E138" s="494">
        <f t="shared" ca="1" si="13"/>
        <v>421724.72198586958</v>
      </c>
      <c r="F138" s="494">
        <f t="shared" ca="1" si="14"/>
        <v>256485291.57638514</v>
      </c>
      <c r="G138" s="495">
        <v>47857</v>
      </c>
      <c r="H138" s="494">
        <f t="shared" ca="1" si="15"/>
        <v>6957.8983580808817</v>
      </c>
      <c r="I138" s="496">
        <f t="shared" ca="1" si="16"/>
        <v>130080.58591907518</v>
      </c>
      <c r="J138" s="508">
        <f t="shared" ca="1" si="18"/>
        <v>1950342.8778792019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1813304.393602046</v>
      </c>
      <c r="D139" s="494">
        <f t="shared" ca="1" si="12"/>
        <v>1389295.3293720863</v>
      </c>
      <c r="E139" s="494">
        <f t="shared" ca="1" si="13"/>
        <v>424009.06422995962</v>
      </c>
      <c r="F139" s="494">
        <f t="shared" ca="1" si="14"/>
        <v>256061282.51215518</v>
      </c>
      <c r="G139" s="495">
        <v>47888</v>
      </c>
      <c r="H139" s="494">
        <f t="shared" ca="1" si="15"/>
        <v>6946.4766468604321</v>
      </c>
      <c r="I139" s="496">
        <f t="shared" ca="1" si="16"/>
        <v>129867.05263484298</v>
      </c>
      <c r="J139" s="508">
        <f t="shared" ca="1" si="18"/>
        <v>1950117.9228837492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1813304.393602046</v>
      </c>
      <c r="D140" s="494">
        <f t="shared" ca="1" si="12"/>
        <v>1386998.6136075072</v>
      </c>
      <c r="E140" s="494">
        <f t="shared" ca="1" si="13"/>
        <v>426305.77999453875</v>
      </c>
      <c r="F140" s="494">
        <f t="shared" ca="1" si="14"/>
        <v>255634976.73216063</v>
      </c>
      <c r="G140" s="495">
        <v>47916</v>
      </c>
      <c r="H140" s="494">
        <f t="shared" ca="1" si="15"/>
        <v>6934.9930680375364</v>
      </c>
      <c r="I140" s="496">
        <f t="shared" ca="1" si="16"/>
        <v>117105.35986889228</v>
      </c>
      <c r="J140" s="508">
        <f t="shared" ca="1" si="18"/>
        <v>1937344.7465389757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1813304.393602046</v>
      </c>
      <c r="D141" s="494">
        <f t="shared" ca="1" si="12"/>
        <v>1384689.4572992034</v>
      </c>
      <c r="E141" s="494">
        <f t="shared" ca="1" si="13"/>
        <v>428614.93630284257</v>
      </c>
      <c r="F141" s="494">
        <f t="shared" ca="1" si="14"/>
        <v>255206361.79585779</v>
      </c>
      <c r="G141" s="495">
        <v>47947</v>
      </c>
      <c r="H141" s="494">
        <f t="shared" ca="1" si="15"/>
        <v>6923.4472864960171</v>
      </c>
      <c r="I141" s="496">
        <f t="shared" ca="1" si="16"/>
        <v>129436.50988538399</v>
      </c>
      <c r="J141" s="508">
        <f t="shared" ca="1" si="18"/>
        <v>1949664.3507739259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1813304.393602046</v>
      </c>
      <c r="D142" s="494">
        <f t="shared" ca="1" si="12"/>
        <v>1382367.7930608965</v>
      </c>
      <c r="E142" s="494">
        <f t="shared" ca="1" si="13"/>
        <v>430936.6005411495</v>
      </c>
      <c r="F142" s="494">
        <f t="shared" ca="1" si="14"/>
        <v>254775425.19531664</v>
      </c>
      <c r="G142" s="495">
        <v>47977</v>
      </c>
      <c r="H142" s="494">
        <f t="shared" ca="1" si="15"/>
        <v>6911.8389653044824</v>
      </c>
      <c r="I142" s="496">
        <f t="shared" ca="1" si="16"/>
        <v>125051.11727997029</v>
      </c>
      <c r="J142" s="508">
        <f t="shared" ca="1" si="18"/>
        <v>1945267.3498473207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1813304.393602046</v>
      </c>
      <c r="D143" s="494">
        <f t="shared" ca="1" si="12"/>
        <v>1380033.5531412985</v>
      </c>
      <c r="E143" s="494">
        <f t="shared" ca="1" si="13"/>
        <v>433270.84046074748</v>
      </c>
      <c r="F143" s="494">
        <f t="shared" ca="1" si="14"/>
        <v>254342154.3548559</v>
      </c>
      <c r="G143" s="495">
        <v>48008</v>
      </c>
      <c r="H143" s="494">
        <f t="shared" ca="1" si="15"/>
        <v>6900.167765706492</v>
      </c>
      <c r="I143" s="496">
        <f t="shared" ca="1" si="16"/>
        <v>129001.29029056198</v>
      </c>
      <c r="J143" s="508">
        <f t="shared" ca="1" si="18"/>
        <v>1949205.8516583145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1813304.393602046</v>
      </c>
      <c r="D144" s="494">
        <f t="shared" ca="1" si="12"/>
        <v>1377686.6694221362</v>
      </c>
      <c r="E144" s="494">
        <f t="shared" ca="1" si="13"/>
        <v>435617.7241799098</v>
      </c>
      <c r="F144" s="494">
        <f t="shared" ca="1" si="14"/>
        <v>253906536.63067597</v>
      </c>
      <c r="G144" s="495">
        <v>48038</v>
      </c>
      <c r="H144" s="494">
        <f t="shared" ca="1" si="15"/>
        <v>6888.4333471106811</v>
      </c>
      <c r="I144" s="496">
        <f t="shared" ca="1" si="16"/>
        <v>124627.65563387939</v>
      </c>
      <c r="J144" s="508">
        <f t="shared" ca="1" si="18"/>
        <v>1944820.4825830359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1813304.393602046</v>
      </c>
      <c r="D145" s="494">
        <f t="shared" ca="1" si="12"/>
        <v>1375327.0734161616</v>
      </c>
      <c r="E145" s="494">
        <f t="shared" ca="1" si="13"/>
        <v>437977.32018588437</v>
      </c>
      <c r="F145" s="494">
        <f t="shared" ca="1" si="14"/>
        <v>253468559.3104901</v>
      </c>
      <c r="G145" s="495">
        <v>48069</v>
      </c>
      <c r="H145" s="494">
        <f t="shared" ca="1" si="15"/>
        <v>6876.6353670808076</v>
      </c>
      <c r="I145" s="496">
        <f t="shared" ca="1" si="16"/>
        <v>128561.34304733227</v>
      </c>
      <c r="J145" s="508">
        <f t="shared" ca="1" si="18"/>
        <v>1948742.372016459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1813304.393602046</v>
      </c>
      <c r="D146" s="494">
        <f t="shared" ca="1" si="12"/>
        <v>1372954.6962651548</v>
      </c>
      <c r="E146" s="494">
        <f t="shared" ca="1" si="13"/>
        <v>440349.6973368912</v>
      </c>
      <c r="F146" s="494">
        <f t="shared" ca="1" si="14"/>
        <v>253028209.61315322</v>
      </c>
      <c r="G146" s="495">
        <v>48100</v>
      </c>
      <c r="H146" s="494">
        <f t="shared" ca="1" si="15"/>
        <v>6864.7734813257739</v>
      </c>
      <c r="I146" s="496">
        <f t="shared" ca="1" si="16"/>
        <v>128339.58053087816</v>
      </c>
      <c r="J146" s="508">
        <f t="shared" ca="1" si="18"/>
        <v>1948508.7476142498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1813304.393602046</v>
      </c>
      <c r="D147" s="494">
        <f t="shared" ca="1" si="12"/>
        <v>1370569.4687379133</v>
      </c>
      <c r="E147" s="494">
        <f t="shared" ca="1" si="13"/>
        <v>442734.92486413266</v>
      </c>
      <c r="F147" s="494">
        <f t="shared" ca="1" si="14"/>
        <v>252585474.68828908</v>
      </c>
      <c r="G147" s="495">
        <v>48130</v>
      </c>
      <c r="H147" s="494">
        <f t="shared" ca="1" si="15"/>
        <v>6852.8473436895665</v>
      </c>
      <c r="I147" s="496">
        <f t="shared" ca="1" si="16"/>
        <v>123983.82271044506</v>
      </c>
      <c r="J147" s="508">
        <f t="shared" ca="1" si="18"/>
        <v>1944141.0636561806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1813304.393602046</v>
      </c>
      <c r="D148" s="494">
        <f t="shared" ca="1" si="12"/>
        <v>1368171.3212282325</v>
      </c>
      <c r="E148" s="494">
        <f t="shared" ca="1" si="13"/>
        <v>445133.07237381348</v>
      </c>
      <c r="F148" s="494">
        <f t="shared" ca="1" si="14"/>
        <v>252140341.61591527</v>
      </c>
      <c r="G148" s="495">
        <v>48161</v>
      </c>
      <c r="H148" s="494">
        <f t="shared" ca="1" si="15"/>
        <v>6840.856606141162</v>
      </c>
      <c r="I148" s="496">
        <f t="shared" ca="1" si="16"/>
        <v>127892.44535050369</v>
      </c>
      <c r="J148" s="508">
        <f t="shared" ca="1" si="18"/>
        <v>1948037.6955586909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1813304.393602046</v>
      </c>
      <c r="D149" s="494">
        <f t="shared" ca="1" si="12"/>
        <v>1365760.1837528744</v>
      </c>
      <c r="E149" s="494">
        <f t="shared" ca="1" si="13"/>
        <v>447544.20984917157</v>
      </c>
      <c r="F149" s="494">
        <f t="shared" ca="1" si="14"/>
        <v>251692797.40606609</v>
      </c>
      <c r="G149" s="495">
        <v>48191</v>
      </c>
      <c r="H149" s="494">
        <f t="shared" ca="1" si="15"/>
        <v>6828.800918764372</v>
      </c>
      <c r="I149" s="496">
        <f t="shared" ca="1" si="16"/>
        <v>123548.76739179845</v>
      </c>
      <c r="J149" s="508">
        <f t="shared" ca="1" si="18"/>
        <v>1943681.9619126089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1813304.393602046</v>
      </c>
      <c r="D150" s="494">
        <f t="shared" ca="1" si="12"/>
        <v>1363335.9859495247</v>
      </c>
      <c r="E150" s="494">
        <f t="shared" ca="1" si="13"/>
        <v>449968.40765252127</v>
      </c>
      <c r="F150" s="494">
        <f t="shared" ca="1" si="14"/>
        <v>251242828.99841356</v>
      </c>
      <c r="G150" s="495">
        <v>48222</v>
      </c>
      <c r="H150" s="494">
        <f t="shared" ca="1" si="15"/>
        <v>6816.6799297476236</v>
      </c>
      <c r="I150" s="496">
        <f t="shared" ca="1" si="16"/>
        <v>127440.45308660479</v>
      </c>
      <c r="J150" s="508">
        <f t="shared" ca="1" si="18"/>
        <v>1947561.5266183985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1813304.393602046</v>
      </c>
      <c r="D151" s="494">
        <f t="shared" ca="1" si="12"/>
        <v>1360898.6570747402</v>
      </c>
      <c r="E151" s="494">
        <f t="shared" ca="1" si="13"/>
        <v>452405.73652730579</v>
      </c>
      <c r="F151" s="494">
        <f t="shared" ca="1" si="14"/>
        <v>250790423.26188627</v>
      </c>
      <c r="G151" s="495">
        <v>48253</v>
      </c>
      <c r="H151" s="494">
        <f t="shared" ca="1" si="15"/>
        <v>6804.4932853737009</v>
      </c>
      <c r="I151" s="496">
        <f t="shared" ca="1" si="16"/>
        <v>127212.61908286337</v>
      </c>
      <c r="J151" s="508">
        <f t="shared" ca="1" si="18"/>
        <v>1947321.5059702832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1813304.393602046</v>
      </c>
      <c r="D152" s="494">
        <f t="shared" ca="1" si="12"/>
        <v>1358448.126001884</v>
      </c>
      <c r="E152" s="494">
        <f t="shared" ca="1" si="13"/>
        <v>454856.26760016195</v>
      </c>
      <c r="F152" s="494">
        <f t="shared" ca="1" si="14"/>
        <v>250335566.99428612</v>
      </c>
      <c r="G152" s="495">
        <v>48282</v>
      </c>
      <c r="H152" s="494">
        <f t="shared" ca="1" si="15"/>
        <v>6792.2406300094199</v>
      </c>
      <c r="I152" s="496">
        <f t="shared" ca="1" si="16"/>
        <v>118791.06381838012</v>
      </c>
      <c r="J152" s="508">
        <f t="shared" ca="1" si="18"/>
        <v>1938887.6980504356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1813304.393602046</v>
      </c>
      <c r="D153" s="494">
        <f t="shared" ca="1" si="12"/>
        <v>1355984.3212190499</v>
      </c>
      <c r="E153" s="494">
        <f t="shared" ca="1" si="13"/>
        <v>457320.07238299609</v>
      </c>
      <c r="F153" s="494">
        <f t="shared" ca="1" si="14"/>
        <v>249878246.92190313</v>
      </c>
      <c r="G153" s="495">
        <v>48313</v>
      </c>
      <c r="H153" s="494">
        <f t="shared" ca="1" si="15"/>
        <v>6779.9216060952494</v>
      </c>
      <c r="I153" s="496">
        <f t="shared" ca="1" si="16"/>
        <v>126753.24208810687</v>
      </c>
      <c r="J153" s="508">
        <f t="shared" ca="1" si="18"/>
        <v>1946837.5572962482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1813304.393602046</v>
      </c>
      <c r="D154" s="494">
        <f t="shared" ca="1" si="12"/>
        <v>1353507.1708269753</v>
      </c>
      <c r="E154" s="494">
        <f t="shared" ca="1" si="13"/>
        <v>459797.2227750707</v>
      </c>
      <c r="F154" s="494">
        <f t="shared" ca="1" si="14"/>
        <v>249418449.69912806</v>
      </c>
      <c r="G154" s="495">
        <v>48343</v>
      </c>
      <c r="H154" s="494">
        <f t="shared" ca="1" si="15"/>
        <v>6767.535854134876</v>
      </c>
      <c r="I154" s="496">
        <f t="shared" ca="1" si="16"/>
        <v>122440.34099173252</v>
      </c>
      <c r="J154" s="508">
        <f t="shared" ca="1" si="18"/>
        <v>1942512.2704479133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1813304.393602046</v>
      </c>
      <c r="D155" s="494">
        <f t="shared" ca="1" si="12"/>
        <v>1351016.6025369437</v>
      </c>
      <c r="E155" s="494">
        <f t="shared" ca="1" si="13"/>
        <v>462287.79106510221</v>
      </c>
      <c r="F155" s="494">
        <f t="shared" ca="1" si="14"/>
        <v>248956161.90806296</v>
      </c>
      <c r="G155" s="495">
        <v>48374</v>
      </c>
      <c r="H155" s="494">
        <f t="shared" ca="1" si="15"/>
        <v>6755.0830126847186</v>
      </c>
      <c r="I155" s="496">
        <f t="shared" ca="1" si="16"/>
        <v>126288.87503099183</v>
      </c>
      <c r="J155" s="508">
        <f t="shared" ca="1" si="18"/>
        <v>1946348.3516457225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1813304.393602046</v>
      </c>
      <c r="D156" s="494">
        <f t="shared" ca="1" si="12"/>
        <v>1348512.5436686745</v>
      </c>
      <c r="E156" s="494">
        <f t="shared" ca="1" si="13"/>
        <v>464791.84993337141</v>
      </c>
      <c r="F156" s="494">
        <f t="shared" ca="1" si="14"/>
        <v>248491370.05812958</v>
      </c>
      <c r="G156" s="495">
        <v>48404</v>
      </c>
      <c r="H156" s="494">
        <f t="shared" ca="1" si="15"/>
        <v>6742.5627183433726</v>
      </c>
      <c r="I156" s="496">
        <f t="shared" ca="1" si="16"/>
        <v>121988.51933495085</v>
      </c>
      <c r="J156" s="508">
        <f t="shared" ca="1" si="18"/>
        <v>1942035.4756553404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1813304.393602046</v>
      </c>
      <c r="D157" s="494">
        <f t="shared" ca="1" si="12"/>
        <v>1345994.9211482019</v>
      </c>
      <c r="E157" s="494">
        <f t="shared" ca="1" si="13"/>
        <v>467309.47245384404</v>
      </c>
      <c r="F157" s="494">
        <f t="shared" ca="1" si="14"/>
        <v>248024060.58567575</v>
      </c>
      <c r="G157" s="495">
        <v>48435</v>
      </c>
      <c r="H157" s="494">
        <f t="shared" ca="1" si="15"/>
        <v>6729.9746057410093</v>
      </c>
      <c r="I157" s="496">
        <f t="shared" ca="1" si="16"/>
        <v>125819.4637060996</v>
      </c>
      <c r="J157" s="508">
        <f t="shared" ca="1" si="18"/>
        <v>1945853.8319138866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1813304.393602046</v>
      </c>
      <c r="D158" s="494">
        <f t="shared" ca="1" si="12"/>
        <v>1343463.6615057436</v>
      </c>
      <c r="E158" s="494">
        <f t="shared" ca="1" si="13"/>
        <v>469840.73209630232</v>
      </c>
      <c r="F158" s="494">
        <f t="shared" ca="1" si="14"/>
        <v>247554219.85357943</v>
      </c>
      <c r="G158" s="495">
        <v>48466</v>
      </c>
      <c r="H158" s="494">
        <f t="shared" ca="1" si="15"/>
        <v>6717.3183075287179</v>
      </c>
      <c r="I158" s="496">
        <f t="shared" ca="1" si="16"/>
        <v>125582.84934321381</v>
      </c>
      <c r="J158" s="508">
        <f t="shared" ca="1" si="18"/>
        <v>1945604.5612527884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1813304.393602046</v>
      </c>
      <c r="D159" s="494">
        <f t="shared" ca="1" si="12"/>
        <v>1340918.6908735554</v>
      </c>
      <c r="E159" s="494">
        <f t="shared" ca="1" si="13"/>
        <v>472385.70272849058</v>
      </c>
      <c r="F159" s="494">
        <f t="shared" ca="1" si="14"/>
        <v>247081834.15085095</v>
      </c>
      <c r="G159" s="495">
        <v>48496</v>
      </c>
      <c r="H159" s="494">
        <f t="shared" ca="1" si="15"/>
        <v>6704.5934543677768</v>
      </c>
      <c r="I159" s="496">
        <f t="shared" ca="1" si="16"/>
        <v>121301.56772825391</v>
      </c>
      <c r="J159" s="508">
        <f t="shared" ca="1" si="18"/>
        <v>1941310.5547846677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1813304.393602046</v>
      </c>
      <c r="D160" s="494">
        <f t="shared" ca="1" si="12"/>
        <v>1338359.934983776</v>
      </c>
      <c r="E160" s="494">
        <f t="shared" ca="1" si="13"/>
        <v>474944.45861827</v>
      </c>
      <c r="F160" s="494">
        <f t="shared" ca="1" si="14"/>
        <v>246606889.69223267</v>
      </c>
      <c r="G160" s="495">
        <v>48527</v>
      </c>
      <c r="H160" s="494">
        <f t="shared" ca="1" si="15"/>
        <v>6691.7996749188796</v>
      </c>
      <c r="I160" s="496">
        <f t="shared" ca="1" si="16"/>
        <v>125105.76869171418</v>
      </c>
      <c r="J160" s="508">
        <f t="shared" ca="1" si="18"/>
        <v>1945101.961968679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1813304.393602046</v>
      </c>
      <c r="D161" s="494">
        <f t="shared" ca="1" si="12"/>
        <v>1335787.3191662603</v>
      </c>
      <c r="E161" s="494">
        <f t="shared" ca="1" si="13"/>
        <v>477517.07443578565</v>
      </c>
      <c r="F161" s="494">
        <f t="shared" ca="1" si="14"/>
        <v>246129372.61779687</v>
      </c>
      <c r="G161" s="495">
        <v>48557</v>
      </c>
      <c r="H161" s="494">
        <f t="shared" ca="1" si="15"/>
        <v>6678.9365958313019</v>
      </c>
      <c r="I161" s="496">
        <f t="shared" ca="1" si="16"/>
        <v>120837.375949194</v>
      </c>
      <c r="J161" s="508">
        <f t="shared" ca="1" si="18"/>
        <v>1940820.7061470712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1813304.393602046</v>
      </c>
      <c r="D162" s="494">
        <f t="shared" ca="1" si="12"/>
        <v>1333200.7683463998</v>
      </c>
      <c r="E162" s="494">
        <f t="shared" ca="1" si="13"/>
        <v>480103.62525564618</v>
      </c>
      <c r="F162" s="494">
        <f t="shared" ca="1" si="14"/>
        <v>245649268.99254122</v>
      </c>
      <c r="G162" s="495">
        <v>48588</v>
      </c>
      <c r="H162" s="494">
        <f t="shared" ca="1" si="15"/>
        <v>6666.0038417319993</v>
      </c>
      <c r="I162" s="496">
        <f t="shared" ca="1" si="16"/>
        <v>124623.50566881114</v>
      </c>
      <c r="J162" s="508">
        <f t="shared" ca="1" si="18"/>
        <v>1944593.9031125889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1813304.393602046</v>
      </c>
      <c r="D163" s="494">
        <f t="shared" ca="1" si="12"/>
        <v>1330600.2070429316</v>
      </c>
      <c r="E163" s="494">
        <f t="shared" ca="1" si="13"/>
        <v>482704.18655911437</v>
      </c>
      <c r="F163" s="494">
        <f t="shared" ca="1" si="14"/>
        <v>245166564.80598211</v>
      </c>
      <c r="G163" s="495">
        <v>48619</v>
      </c>
      <c r="H163" s="494">
        <f t="shared" ca="1" si="15"/>
        <v>6653.0010352146583</v>
      </c>
      <c r="I163" s="496">
        <f t="shared" ca="1" si="16"/>
        <v>124380.41319989003</v>
      </c>
      <c r="J163" s="508">
        <f t="shared" ca="1" si="18"/>
        <v>1944337.8078371505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1813304.393602046</v>
      </c>
      <c r="D164" s="494">
        <f t="shared" ca="1" si="12"/>
        <v>1327985.5593657366</v>
      </c>
      <c r="E164" s="494">
        <f t="shared" ca="1" si="13"/>
        <v>485318.8342363094</v>
      </c>
      <c r="F164" s="494">
        <f t="shared" ca="1" si="14"/>
        <v>244681245.97174579</v>
      </c>
      <c r="G164" s="495">
        <v>48647</v>
      </c>
      <c r="H164" s="494">
        <f t="shared" ca="1" si="15"/>
        <v>6639.9277968286824</v>
      </c>
      <c r="I164" s="496">
        <f t="shared" ca="1" si="16"/>
        <v>112122.84230460248</v>
      </c>
      <c r="J164" s="508">
        <f t="shared" ca="1" si="18"/>
        <v>1932067.1637034772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1813304.393602046</v>
      </c>
      <c r="D165" s="494">
        <f t="shared" ca="1" si="12"/>
        <v>1325356.749013623</v>
      </c>
      <c r="E165" s="494">
        <f t="shared" ca="1" si="13"/>
        <v>487947.64458842296</v>
      </c>
      <c r="F165" s="494">
        <f t="shared" ca="1" si="14"/>
        <v>244193298.32715738</v>
      </c>
      <c r="G165" s="495">
        <v>48678</v>
      </c>
      <c r="H165" s="494">
        <f t="shared" ca="1" si="15"/>
        <v>6626.7837450681145</v>
      </c>
      <c r="I165" s="496">
        <f t="shared" ca="1" si="16"/>
        <v>123890.27087702727</v>
      </c>
      <c r="J165" s="508">
        <f t="shared" ca="1" si="18"/>
        <v>1943821.4482241413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1813304.393602046</v>
      </c>
      <c r="D166" s="494">
        <f t="shared" ca="1" si="12"/>
        <v>1322713.6992721024</v>
      </c>
      <c r="E166" s="494">
        <f t="shared" ca="1" si="13"/>
        <v>490590.69432994351</v>
      </c>
      <c r="F166" s="494">
        <f t="shared" ca="1" si="14"/>
        <v>243702707.63282743</v>
      </c>
      <c r="G166" s="495">
        <v>48708</v>
      </c>
      <c r="H166" s="494">
        <f t="shared" ca="1" si="15"/>
        <v>6613.5684963605127</v>
      </c>
      <c r="I166" s="496">
        <f t="shared" ca="1" si="16"/>
        <v>119654.71618030711</v>
      </c>
      <c r="J166" s="508">
        <f t="shared" ca="1" si="18"/>
        <v>1939572.6782787135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1813304.393602046</v>
      </c>
      <c r="D167" s="494">
        <f t="shared" ca="1" si="12"/>
        <v>1320056.3330111487</v>
      </c>
      <c r="E167" s="494">
        <f t="shared" ca="1" si="13"/>
        <v>493248.06059089722</v>
      </c>
      <c r="F167" s="494">
        <f t="shared" ca="1" si="14"/>
        <v>243209459.57223654</v>
      </c>
      <c r="G167" s="495">
        <v>48739</v>
      </c>
      <c r="H167" s="494">
        <f t="shared" ca="1" si="15"/>
        <v>6600.2816650557434</v>
      </c>
      <c r="I167" s="496">
        <f t="shared" ca="1" si="16"/>
        <v>123394.80429808827</v>
      </c>
      <c r="J167" s="508">
        <f t="shared" ca="1" si="18"/>
        <v>1943299.4795651899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1813304.393602046</v>
      </c>
      <c r="D168" s="494">
        <f t="shared" ca="1" si="12"/>
        <v>1317384.5726829479</v>
      </c>
      <c r="E168" s="494">
        <f t="shared" ca="1" si="13"/>
        <v>495919.8209190981</v>
      </c>
      <c r="F168" s="494">
        <f t="shared" ca="1" si="14"/>
        <v>242713539.75131744</v>
      </c>
      <c r="G168" s="495">
        <v>48769</v>
      </c>
      <c r="H168" s="494">
        <f t="shared" ca="1" si="15"/>
        <v>6586.9228634147394</v>
      </c>
      <c r="I168" s="496">
        <f t="shared" ca="1" si="16"/>
        <v>119172.6351903959</v>
      </c>
      <c r="J168" s="508">
        <f t="shared" ca="1" si="18"/>
        <v>1939063.9516558566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1813304.393602046</v>
      </c>
      <c r="D169" s="494">
        <f t="shared" ca="1" si="12"/>
        <v>1314698.3403196363</v>
      </c>
      <c r="E169" s="494">
        <f t="shared" ca="1" si="13"/>
        <v>498606.05328240967</v>
      </c>
      <c r="F169" s="494">
        <f t="shared" ca="1" si="14"/>
        <v>242214933.69803503</v>
      </c>
      <c r="G169" s="495">
        <v>48800</v>
      </c>
      <c r="H169" s="494">
        <f t="shared" ca="1" si="15"/>
        <v>6573.491701598181</v>
      </c>
      <c r="I169" s="496">
        <f t="shared" ca="1" si="16"/>
        <v>122893.95562741705</v>
      </c>
      <c r="J169" s="508">
        <f t="shared" ca="1" si="18"/>
        <v>1942771.8409310612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1813304.393602046</v>
      </c>
      <c r="D170" s="494">
        <f t="shared" ca="1" si="12"/>
        <v>1311997.5575310232</v>
      </c>
      <c r="E170" s="494">
        <f t="shared" ca="1" si="13"/>
        <v>501306.83607102279</v>
      </c>
      <c r="F170" s="494">
        <f t="shared" ca="1" si="14"/>
        <v>241713626.86196402</v>
      </c>
      <c r="G170" s="495">
        <v>48831</v>
      </c>
      <c r="H170" s="494">
        <f t="shared" ca="1" si="15"/>
        <v>6559.9877876551154</v>
      </c>
      <c r="I170" s="496">
        <f t="shared" ca="1" si="16"/>
        <v>122641.49476243839</v>
      </c>
      <c r="J170" s="508">
        <f t="shared" ca="1" si="18"/>
        <v>1942505.8761521394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1813304.393602046</v>
      </c>
      <c r="D171" s="494">
        <f t="shared" ca="1" si="12"/>
        <v>1309282.1455023051</v>
      </c>
      <c r="E171" s="494">
        <f t="shared" ca="1" si="13"/>
        <v>504022.24809974083</v>
      </c>
      <c r="F171" s="494">
        <f t="shared" ca="1" si="14"/>
        <v>241209604.61386427</v>
      </c>
      <c r="G171" s="495">
        <v>48861</v>
      </c>
      <c r="H171" s="494">
        <f t="shared" ca="1" si="15"/>
        <v>6546.4107275115257</v>
      </c>
      <c r="I171" s="496">
        <f t="shared" ca="1" si="16"/>
        <v>118439.67716236236</v>
      </c>
      <c r="J171" s="508">
        <f t="shared" ca="1" si="18"/>
        <v>1938290.4814919198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1813304.393602046</v>
      </c>
      <c r="D172" s="494">
        <f t="shared" ca="1" si="12"/>
        <v>1306552.0249917649</v>
      </c>
      <c r="E172" s="494">
        <f t="shared" ca="1" si="13"/>
        <v>506752.36861028103</v>
      </c>
      <c r="F172" s="494">
        <f t="shared" ca="1" si="14"/>
        <v>240702852.24525398</v>
      </c>
      <c r="G172" s="495">
        <v>48892</v>
      </c>
      <c r="H172" s="494">
        <f t="shared" ca="1" si="15"/>
        <v>6532.7601249588242</v>
      </c>
      <c r="I172" s="496">
        <f t="shared" ca="1" si="16"/>
        <v>122132.46313615325</v>
      </c>
      <c r="J172" s="508">
        <f t="shared" ca="1" si="18"/>
        <v>1941969.6168631581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1813304.393602046</v>
      </c>
      <c r="D173" s="494">
        <f t="shared" ca="1" si="12"/>
        <v>1303807.116328459</v>
      </c>
      <c r="E173" s="494">
        <f t="shared" ca="1" si="13"/>
        <v>509497.27727358695</v>
      </c>
      <c r="F173" s="494">
        <f t="shared" ca="1" si="14"/>
        <v>240193354.96798038</v>
      </c>
      <c r="G173" s="495">
        <v>48922</v>
      </c>
      <c r="H173" s="494">
        <f t="shared" ca="1" si="15"/>
        <v>6519.0355816422953</v>
      </c>
      <c r="I173" s="496">
        <f t="shared" ca="1" si="16"/>
        <v>117944.39760017444</v>
      </c>
      <c r="J173" s="508">
        <f t="shared" ca="1" si="18"/>
        <v>1937767.8267838627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1813304.393602046</v>
      </c>
      <c r="D174" s="494">
        <f t="shared" ca="1" si="12"/>
        <v>1301047.3394098938</v>
      </c>
      <c r="E174" s="494">
        <f t="shared" ca="1" si="13"/>
        <v>512257.05419215211</v>
      </c>
      <c r="F174" s="494">
        <f t="shared" ca="1" si="14"/>
        <v>239681097.91378823</v>
      </c>
      <c r="G174" s="495">
        <v>48953</v>
      </c>
      <c r="H174" s="494">
        <f t="shared" ca="1" si="15"/>
        <v>6505.2366970494695</v>
      </c>
      <c r="I174" s="496">
        <f t="shared" ca="1" si="16"/>
        <v>121617.90206545407</v>
      </c>
      <c r="J174" s="508">
        <f t="shared" ca="1" si="18"/>
        <v>1941427.5323645496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1813304.393602046</v>
      </c>
      <c r="D175" s="494">
        <f t="shared" ca="1" si="12"/>
        <v>1298272.6136996862</v>
      </c>
      <c r="E175" s="494">
        <f t="shared" ca="1" si="13"/>
        <v>515031.7799023597</v>
      </c>
      <c r="F175" s="494">
        <f t="shared" ca="1" si="14"/>
        <v>239166066.13388586</v>
      </c>
      <c r="G175" s="495">
        <v>48984</v>
      </c>
      <c r="H175" s="494">
        <f t="shared" ca="1" si="15"/>
        <v>6491.3630684984309</v>
      </c>
      <c r="I175" s="496">
        <f t="shared" ca="1" si="16"/>
        <v>121358.52924368143</v>
      </c>
      <c r="J175" s="508">
        <f t="shared" ca="1" si="18"/>
        <v>1941154.2859142257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1813304.393602046</v>
      </c>
      <c r="D176" s="494">
        <f t="shared" ref="D176:D239" ca="1" si="20">+F175*(($H$6/100)/$H$9)</f>
        <v>1295482.8582252152</v>
      </c>
      <c r="E176" s="494">
        <f t="shared" ref="E176:E239" ca="1" si="21">+C176-D176</f>
        <v>517821.53537683072</v>
      </c>
      <c r="F176" s="494">
        <f t="shared" ref="F176:F239" ca="1" si="22">IF(F175&lt;1,0,+F175-E176)</f>
        <v>238648244.59850904</v>
      </c>
      <c r="G176" s="495">
        <v>49012</v>
      </c>
      <c r="H176" s="494">
        <f t="shared" ref="H176:H239" ca="1" si="23">+D176*$H$7/100</f>
        <v>6477.414291126076</v>
      </c>
      <c r="I176" s="496">
        <f t="shared" ref="I176:I239" ca="1" si="24">+F175*$R$41*O176</f>
        <v>109378.61424523046</v>
      </c>
      <c r="J176" s="508">
        <f t="shared" ca="1" si="18"/>
        <v>1929160.4221384027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1813304.393602046</v>
      </c>
      <c r="D177" s="494">
        <f t="shared" ca="1" si="20"/>
        <v>1292677.9915752574</v>
      </c>
      <c r="E177" s="494">
        <f t="shared" ca="1" si="21"/>
        <v>520626.40202678856</v>
      </c>
      <c r="F177" s="494">
        <f t="shared" ca="1" si="22"/>
        <v>238127618.19648224</v>
      </c>
      <c r="G177" s="495">
        <v>49043</v>
      </c>
      <c r="H177" s="494">
        <f t="shared" ca="1" si="23"/>
        <v>6463.3899578762866</v>
      </c>
      <c r="I177" s="496">
        <f t="shared" ca="1" si="24"/>
        <v>120835.56118171173</v>
      </c>
      <c r="J177" s="508">
        <f t="shared" ref="J177:J240" ca="1" si="26">+C177+H177+I177</f>
        <v>1940603.3447416339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1813304.393602046</v>
      </c>
      <c r="D178" s="494">
        <f t="shared" ca="1" si="20"/>
        <v>1289857.9318976123</v>
      </c>
      <c r="E178" s="494">
        <f t="shared" ca="1" si="21"/>
        <v>523446.46170443366</v>
      </c>
      <c r="F178" s="494">
        <f t="shared" ca="1" si="22"/>
        <v>237604171.73477781</v>
      </c>
      <c r="G178" s="495">
        <v>49073</v>
      </c>
      <c r="H178" s="494">
        <f t="shared" ca="1" si="23"/>
        <v>6449.2896594880613</v>
      </c>
      <c r="I178" s="496">
        <f t="shared" ca="1" si="24"/>
        <v>116682.53291627628</v>
      </c>
      <c r="J178" s="508">
        <f t="shared" ca="1" si="26"/>
        <v>1936436.2161778102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1813304.393602046</v>
      </c>
      <c r="D179" s="494">
        <f t="shared" ca="1" si="20"/>
        <v>1287022.5968967131</v>
      </c>
      <c r="E179" s="494">
        <f t="shared" ca="1" si="21"/>
        <v>526281.79670533282</v>
      </c>
      <c r="F179" s="494">
        <f t="shared" ca="1" si="22"/>
        <v>237077889.93807247</v>
      </c>
      <c r="G179" s="495">
        <v>49104</v>
      </c>
      <c r="H179" s="494">
        <f t="shared" ca="1" si="23"/>
        <v>6435.1129844835659</v>
      </c>
      <c r="I179" s="496">
        <f t="shared" ca="1" si="24"/>
        <v>120306.91228837582</v>
      </c>
      <c r="J179" s="508">
        <f t="shared" ca="1" si="26"/>
        <v>1940046.4188749054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1813304.393602046</v>
      </c>
      <c r="D180" s="494">
        <f t="shared" ca="1" si="20"/>
        <v>1284171.9038312261</v>
      </c>
      <c r="E180" s="494">
        <f t="shared" ca="1" si="21"/>
        <v>529132.4897708199</v>
      </c>
      <c r="F180" s="494">
        <f t="shared" ca="1" si="22"/>
        <v>236548757.44830164</v>
      </c>
      <c r="G180" s="495">
        <v>49134</v>
      </c>
      <c r="H180" s="494">
        <f t="shared" ca="1" si="23"/>
        <v>6420.8595191561299</v>
      </c>
      <c r="I180" s="496">
        <f t="shared" ca="1" si="24"/>
        <v>116168.16606965549</v>
      </c>
      <c r="J180" s="508">
        <f t="shared" ca="1" si="26"/>
        <v>1935893.4191908576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1813304.393602046</v>
      </c>
      <c r="D181" s="494">
        <f t="shared" ca="1" si="20"/>
        <v>1281305.769511634</v>
      </c>
      <c r="E181" s="494">
        <f t="shared" ca="1" si="21"/>
        <v>531998.62409041193</v>
      </c>
      <c r="F181" s="494">
        <f t="shared" ca="1" si="22"/>
        <v>236016758.82421124</v>
      </c>
      <c r="G181" s="495">
        <v>49165</v>
      </c>
      <c r="H181" s="494">
        <f t="shared" ca="1" si="23"/>
        <v>6406.5288475581701</v>
      </c>
      <c r="I181" s="496">
        <f t="shared" ca="1" si="24"/>
        <v>119772.52085465672</v>
      </c>
      <c r="J181" s="508">
        <f t="shared" ca="1" si="26"/>
        <v>1939483.443304261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1813304.393602046</v>
      </c>
      <c r="D182" s="494">
        <f t="shared" ca="1" si="20"/>
        <v>1278424.110297811</v>
      </c>
      <c r="E182" s="494">
        <f t="shared" ca="1" si="21"/>
        <v>534880.28330423497</v>
      </c>
      <c r="F182" s="494">
        <f t="shared" ca="1" si="22"/>
        <v>235481878.540907</v>
      </c>
      <c r="G182" s="495">
        <v>49196</v>
      </c>
      <c r="H182" s="494">
        <f t="shared" ca="1" si="23"/>
        <v>6392.1205514890553</v>
      </c>
      <c r="I182" s="496">
        <f t="shared" ca="1" si="24"/>
        <v>119503.15221799228</v>
      </c>
      <c r="J182" s="508">
        <f t="shared" ca="1" si="26"/>
        <v>1939199.6663715274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1813304.393602046</v>
      </c>
      <c r="D183" s="494">
        <f t="shared" ca="1" si="20"/>
        <v>1275526.8420965795</v>
      </c>
      <c r="E183" s="494">
        <f t="shared" ca="1" si="21"/>
        <v>537777.55150546646</v>
      </c>
      <c r="F183" s="494">
        <f t="shared" ca="1" si="22"/>
        <v>234944100.98940152</v>
      </c>
      <c r="G183" s="495">
        <v>49226</v>
      </c>
      <c r="H183" s="494">
        <f t="shared" ca="1" si="23"/>
        <v>6377.6342104828973</v>
      </c>
      <c r="I183" s="496">
        <f t="shared" ca="1" si="24"/>
        <v>115386.1204850444</v>
      </c>
      <c r="J183" s="508">
        <f t="shared" ca="1" si="26"/>
        <v>1935068.1482975732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1813304.393602046</v>
      </c>
      <c r="D184" s="494">
        <f t="shared" ca="1" si="20"/>
        <v>1272613.8803592583</v>
      </c>
      <c r="E184" s="494">
        <f t="shared" ca="1" si="21"/>
        <v>540690.51324278768</v>
      </c>
      <c r="F184" s="494">
        <f t="shared" ca="1" si="22"/>
        <v>234403410.47615874</v>
      </c>
      <c r="G184" s="495">
        <v>49257</v>
      </c>
      <c r="H184" s="494">
        <f t="shared" ca="1" si="23"/>
        <v>6363.0694017962915</v>
      </c>
      <c r="I184" s="496">
        <f t="shared" ca="1" si="24"/>
        <v>118960.02980096696</v>
      </c>
      <c r="J184" s="508">
        <f t="shared" ca="1" si="26"/>
        <v>1938627.492804809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1813304.393602046</v>
      </c>
      <c r="D185" s="494">
        <f t="shared" ca="1" si="20"/>
        <v>1269685.1400791933</v>
      </c>
      <c r="E185" s="494">
        <f t="shared" ca="1" si="21"/>
        <v>543619.25352285267</v>
      </c>
      <c r="F185" s="494">
        <f t="shared" ca="1" si="22"/>
        <v>233859791.2226359</v>
      </c>
      <c r="G185" s="495">
        <v>49287</v>
      </c>
      <c r="H185" s="494">
        <f t="shared" ca="1" si="23"/>
        <v>6348.4257003959665</v>
      </c>
      <c r="I185" s="496">
        <f t="shared" ca="1" si="24"/>
        <v>114857.67113331777</v>
      </c>
      <c r="J185" s="508">
        <f t="shared" ca="1" si="26"/>
        <v>1934510.4904357598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1813304.393602046</v>
      </c>
      <c r="D186" s="494">
        <f t="shared" ca="1" si="20"/>
        <v>1266740.5357892779</v>
      </c>
      <c r="E186" s="494">
        <f t="shared" ca="1" si="21"/>
        <v>546563.85781276808</v>
      </c>
      <c r="F186" s="494">
        <f t="shared" ca="1" si="22"/>
        <v>233313227.36482313</v>
      </c>
      <c r="G186" s="495">
        <v>49318</v>
      </c>
      <c r="H186" s="494">
        <f t="shared" ca="1" si="23"/>
        <v>6333.7026789463889</v>
      </c>
      <c r="I186" s="496">
        <f t="shared" ca="1" si="24"/>
        <v>118411.00762239464</v>
      </c>
      <c r="J186" s="508">
        <f t="shared" ca="1" si="26"/>
        <v>1938049.103903387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1813304.393602046</v>
      </c>
      <c r="D187" s="494">
        <f t="shared" ca="1" si="20"/>
        <v>1263779.9815594587</v>
      </c>
      <c r="E187" s="494">
        <f t="shared" ca="1" si="21"/>
        <v>549524.4120425873</v>
      </c>
      <c r="F187" s="494">
        <f t="shared" ca="1" si="22"/>
        <v>232763702.95278054</v>
      </c>
      <c r="G187" s="495">
        <v>49349</v>
      </c>
      <c r="H187" s="494">
        <f t="shared" ca="1" si="23"/>
        <v>6318.8999077972931</v>
      </c>
      <c r="I187" s="496">
        <f t="shared" ca="1" si="24"/>
        <v>118134.26412238876</v>
      </c>
      <c r="J187" s="508">
        <f t="shared" ca="1" si="26"/>
        <v>1937757.5576322321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1813304.393602046</v>
      </c>
      <c r="D188" s="494">
        <f t="shared" ca="1" si="20"/>
        <v>1260803.390994228</v>
      </c>
      <c r="E188" s="494">
        <f t="shared" ca="1" si="21"/>
        <v>552501.00260781799</v>
      </c>
      <c r="F188" s="494">
        <f t="shared" ca="1" si="22"/>
        <v>232211201.95017272</v>
      </c>
      <c r="G188" s="495">
        <v>49377</v>
      </c>
      <c r="H188" s="494">
        <f t="shared" ca="1" si="23"/>
        <v>6304.01695497114</v>
      </c>
      <c r="I188" s="496">
        <f t="shared" ca="1" si="24"/>
        <v>106450.60015040496</v>
      </c>
      <c r="J188" s="508">
        <f t="shared" ca="1" si="26"/>
        <v>1926059.0107074222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1813304.393602046</v>
      </c>
      <c r="D189" s="494">
        <f t="shared" ca="1" si="20"/>
        <v>1257810.6772301022</v>
      </c>
      <c r="E189" s="494">
        <f t="shared" ca="1" si="21"/>
        <v>555493.71637194371</v>
      </c>
      <c r="F189" s="494">
        <f t="shared" ca="1" si="22"/>
        <v>231655708.23380077</v>
      </c>
      <c r="G189" s="495">
        <v>49408</v>
      </c>
      <c r="H189" s="494">
        <f t="shared" ca="1" si="23"/>
        <v>6289.053386150511</v>
      </c>
      <c r="I189" s="496">
        <f t="shared" ca="1" si="24"/>
        <v>117576.27192077077</v>
      </c>
      <c r="J189" s="508">
        <f t="shared" ca="1" si="26"/>
        <v>1937169.7189089675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1813304.393602046</v>
      </c>
      <c r="D190" s="494">
        <f t="shared" ca="1" si="20"/>
        <v>1254801.7529330875</v>
      </c>
      <c r="E190" s="494">
        <f t="shared" ca="1" si="21"/>
        <v>558502.64066895843</v>
      </c>
      <c r="F190" s="494">
        <f t="shared" ca="1" si="22"/>
        <v>231097205.59313181</v>
      </c>
      <c r="G190" s="495">
        <v>49438</v>
      </c>
      <c r="H190" s="494">
        <f t="shared" ca="1" si="23"/>
        <v>6274.0087646654374</v>
      </c>
      <c r="I190" s="496">
        <f t="shared" ca="1" si="24"/>
        <v>113511.29703456238</v>
      </c>
      <c r="J190" s="508">
        <f t="shared" ca="1" si="26"/>
        <v>1933089.6994012736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1813304.393602046</v>
      </c>
      <c r="D191" s="494">
        <f t="shared" ca="1" si="20"/>
        <v>1251776.5302961306</v>
      </c>
      <c r="E191" s="494">
        <f t="shared" ca="1" si="21"/>
        <v>561527.86330591538</v>
      </c>
      <c r="F191" s="494">
        <f t="shared" ca="1" si="22"/>
        <v>230535677.72982588</v>
      </c>
      <c r="G191" s="495">
        <v>49469</v>
      </c>
      <c r="H191" s="494">
        <f t="shared" ca="1" si="23"/>
        <v>6258.8826514806533</v>
      </c>
      <c r="I191" s="496">
        <f t="shared" ca="1" si="24"/>
        <v>117012.21843198905</v>
      </c>
      <c r="J191" s="508">
        <f t="shared" ca="1" si="26"/>
        <v>1936575.4946855155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1813304.393602046</v>
      </c>
      <c r="D192" s="494">
        <f t="shared" ca="1" si="20"/>
        <v>1248734.9210365568</v>
      </c>
      <c r="E192" s="494">
        <f t="shared" ca="1" si="21"/>
        <v>564569.47256548912</v>
      </c>
      <c r="F192" s="494">
        <f t="shared" ca="1" si="22"/>
        <v>229971108.25726038</v>
      </c>
      <c r="G192" s="495">
        <v>49499</v>
      </c>
      <c r="H192" s="494">
        <f t="shared" ca="1" si="23"/>
        <v>6243.674605182784</v>
      </c>
      <c r="I192" s="496">
        <f t="shared" ca="1" si="24"/>
        <v>112962.48208761467</v>
      </c>
      <c r="J192" s="508">
        <f t="shared" ca="1" si="26"/>
        <v>1932510.5502948435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1813304.393602046</v>
      </c>
      <c r="D193" s="494">
        <f t="shared" ca="1" si="20"/>
        <v>1245676.8363934937</v>
      </c>
      <c r="E193" s="494">
        <f t="shared" ca="1" si="21"/>
        <v>567627.55720855226</v>
      </c>
      <c r="F193" s="494">
        <f t="shared" ca="1" si="22"/>
        <v>229403480.70005184</v>
      </c>
      <c r="G193" s="495">
        <v>49530</v>
      </c>
      <c r="H193" s="494">
        <f t="shared" ca="1" si="23"/>
        <v>6228.3841819674681</v>
      </c>
      <c r="I193" s="496">
        <f t="shared" ca="1" si="24"/>
        <v>116442.03781425949</v>
      </c>
      <c r="J193" s="508">
        <f t="shared" ca="1" si="26"/>
        <v>1935974.815598273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1813304.393602046</v>
      </c>
      <c r="D194" s="494">
        <f t="shared" ca="1" si="20"/>
        <v>1242602.187125281</v>
      </c>
      <c r="E194" s="494">
        <f t="shared" ca="1" si="21"/>
        <v>570702.20647676499</v>
      </c>
      <c r="F194" s="494">
        <f t="shared" ca="1" si="22"/>
        <v>228832778.49357507</v>
      </c>
      <c r="G194" s="495">
        <v>49561</v>
      </c>
      <c r="H194" s="494">
        <f t="shared" ca="1" si="23"/>
        <v>6213.0109356264047</v>
      </c>
      <c r="I194" s="496">
        <f t="shared" ca="1" si="24"/>
        <v>116154.62906112624</v>
      </c>
      <c r="J194" s="508">
        <f t="shared" ca="1" si="26"/>
        <v>1935672.0335987986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1813304.393602046</v>
      </c>
      <c r="D195" s="494">
        <f t="shared" ca="1" si="20"/>
        <v>1239510.883506865</v>
      </c>
      <c r="E195" s="494">
        <f t="shared" ca="1" si="21"/>
        <v>573793.51009518094</v>
      </c>
      <c r="F195" s="494">
        <f t="shared" ca="1" si="22"/>
        <v>228258984.98347989</v>
      </c>
      <c r="G195" s="495">
        <v>49591</v>
      </c>
      <c r="H195" s="494">
        <f t="shared" ca="1" si="23"/>
        <v>6197.5544175343248</v>
      </c>
      <c r="I195" s="496">
        <f t="shared" ca="1" si="24"/>
        <v>112128.06146185177</v>
      </c>
      <c r="J195" s="508">
        <f t="shared" ca="1" si="26"/>
        <v>1931630.0094814319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1813304.393602046</v>
      </c>
      <c r="D196" s="494">
        <f t="shared" ca="1" si="20"/>
        <v>1236402.8353271827</v>
      </c>
      <c r="E196" s="494">
        <f t="shared" ca="1" si="21"/>
        <v>576901.55827486329</v>
      </c>
      <c r="F196" s="494">
        <f t="shared" ca="1" si="22"/>
        <v>227682083.42520502</v>
      </c>
      <c r="G196" s="495">
        <v>49622</v>
      </c>
      <c r="H196" s="494">
        <f t="shared" ca="1" si="23"/>
        <v>6182.0141766359129</v>
      </c>
      <c r="I196" s="496">
        <f t="shared" ca="1" si="24"/>
        <v>115575.13272996864</v>
      </c>
      <c r="J196" s="508">
        <f t="shared" ca="1" si="26"/>
        <v>1935061.5405086507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1813304.393602046</v>
      </c>
      <c r="D197" s="494">
        <f t="shared" ca="1" si="20"/>
        <v>1233277.9518865272</v>
      </c>
      <c r="E197" s="494">
        <f t="shared" ca="1" si="21"/>
        <v>580026.44171551871</v>
      </c>
      <c r="F197" s="494">
        <f t="shared" ca="1" si="22"/>
        <v>227102056.98348951</v>
      </c>
      <c r="G197" s="495">
        <v>49652</v>
      </c>
      <c r="H197" s="494">
        <f t="shared" ca="1" si="23"/>
        <v>6166.3897594326363</v>
      </c>
      <c r="I197" s="496">
        <f t="shared" ca="1" si="24"/>
        <v>111564.22087835045</v>
      </c>
      <c r="J197" s="508">
        <f t="shared" ca="1" si="26"/>
        <v>1931035.004239829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1813304.393602046</v>
      </c>
      <c r="D198" s="494">
        <f t="shared" ca="1" si="20"/>
        <v>1230136.1419939015</v>
      </c>
      <c r="E198" s="494">
        <f t="shared" ca="1" si="21"/>
        <v>583168.25160814449</v>
      </c>
      <c r="F198" s="494">
        <f t="shared" ca="1" si="22"/>
        <v>226518888.73188138</v>
      </c>
      <c r="G198" s="495">
        <v>49683</v>
      </c>
      <c r="H198" s="494">
        <f t="shared" ca="1" si="23"/>
        <v>6150.680709969507</v>
      </c>
      <c r="I198" s="496">
        <f t="shared" ca="1" si="24"/>
        <v>114989.34151930685</v>
      </c>
      <c r="J198" s="508">
        <f t="shared" ca="1" si="26"/>
        <v>1934444.4158313223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1813304.393602046</v>
      </c>
      <c r="D199" s="494">
        <f t="shared" ca="1" si="20"/>
        <v>1226977.3139643576</v>
      </c>
      <c r="E199" s="494">
        <f t="shared" ca="1" si="21"/>
        <v>586327.07963768835</v>
      </c>
      <c r="F199" s="494">
        <f t="shared" ca="1" si="22"/>
        <v>225932561.6522437</v>
      </c>
      <c r="G199" s="495">
        <v>49714</v>
      </c>
      <c r="H199" s="494">
        <f t="shared" ca="1" si="23"/>
        <v>6134.8865698217878</v>
      </c>
      <c r="I199" s="496">
        <f t="shared" ca="1" si="24"/>
        <v>114694.06399457593</v>
      </c>
      <c r="J199" s="508">
        <f t="shared" ca="1" si="26"/>
        <v>1934133.3441664437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1813304.393602046</v>
      </c>
      <c r="D200" s="494">
        <f t="shared" ca="1" si="20"/>
        <v>1223801.3756163202</v>
      </c>
      <c r="E200" s="494">
        <f t="shared" ca="1" si="21"/>
        <v>589503.01798572578</v>
      </c>
      <c r="F200" s="494">
        <f t="shared" ca="1" si="22"/>
        <v>225343058.63425797</v>
      </c>
      <c r="G200" s="495">
        <v>49743</v>
      </c>
      <c r="H200" s="494">
        <f t="shared" ca="1" si="23"/>
        <v>6119.0068780816009</v>
      </c>
      <c r="I200" s="496">
        <f t="shared" ca="1" si="24"/>
        <v>107016.72336927943</v>
      </c>
      <c r="J200" s="508">
        <f t="shared" ca="1" si="26"/>
        <v>1926440.1238494071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1813304.393602046</v>
      </c>
      <c r="D201" s="494">
        <f t="shared" ca="1" si="20"/>
        <v>1220608.2342688974</v>
      </c>
      <c r="E201" s="494">
        <f t="shared" ca="1" si="21"/>
        <v>592696.15933314851</v>
      </c>
      <c r="F201" s="494">
        <f t="shared" ca="1" si="22"/>
        <v>224750362.47492483</v>
      </c>
      <c r="G201" s="495">
        <v>49774</v>
      </c>
      <c r="H201" s="494">
        <f t="shared" ca="1" si="23"/>
        <v>6103.0411713444873</v>
      </c>
      <c r="I201" s="496">
        <f t="shared" ca="1" si="24"/>
        <v>114098.70202181261</v>
      </c>
      <c r="J201" s="508">
        <f t="shared" ca="1" si="26"/>
        <v>1933506.136795203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1813304.393602046</v>
      </c>
      <c r="D202" s="494">
        <f t="shared" ca="1" si="20"/>
        <v>1217397.7967391761</v>
      </c>
      <c r="E202" s="494">
        <f t="shared" ca="1" si="21"/>
        <v>595906.5968628698</v>
      </c>
      <c r="F202" s="494">
        <f t="shared" ca="1" si="22"/>
        <v>224154455.87806195</v>
      </c>
      <c r="G202" s="495">
        <v>49804</v>
      </c>
      <c r="H202" s="494">
        <f t="shared" ca="1" si="23"/>
        <v>6086.988983695881</v>
      </c>
      <c r="I202" s="496">
        <f t="shared" ca="1" si="24"/>
        <v>110127.67761271315</v>
      </c>
      <c r="J202" s="508">
        <f t="shared" ca="1" si="26"/>
        <v>1929519.0601984549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1813304.393602046</v>
      </c>
      <c r="D203" s="494">
        <f t="shared" ca="1" si="20"/>
        <v>1214169.9693395023</v>
      </c>
      <c r="E203" s="494">
        <f t="shared" ca="1" si="21"/>
        <v>599134.42426254367</v>
      </c>
      <c r="F203" s="494">
        <f t="shared" ca="1" si="22"/>
        <v>223555321.4537994</v>
      </c>
      <c r="G203" s="495">
        <v>49835</v>
      </c>
      <c r="H203" s="494">
        <f t="shared" ca="1" si="23"/>
        <v>6070.8498466975116</v>
      </c>
      <c r="I203" s="496">
        <f t="shared" ca="1" si="24"/>
        <v>113496.8728262587</v>
      </c>
      <c r="J203" s="508">
        <f t="shared" ca="1" si="26"/>
        <v>1932872.116275002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1813304.393602046</v>
      </c>
      <c r="D204" s="494">
        <f t="shared" ca="1" si="20"/>
        <v>1210924.6578747467</v>
      </c>
      <c r="E204" s="494">
        <f t="shared" ca="1" si="21"/>
        <v>602379.73572729924</v>
      </c>
      <c r="F204" s="494">
        <f t="shared" ca="1" si="22"/>
        <v>222952941.71807209</v>
      </c>
      <c r="G204" s="495">
        <v>49865</v>
      </c>
      <c r="H204" s="494">
        <f t="shared" ca="1" si="23"/>
        <v>6054.6232893737333</v>
      </c>
      <c r="I204" s="496">
        <f t="shared" ca="1" si="24"/>
        <v>109542.10751236169</v>
      </c>
      <c r="J204" s="508">
        <f t="shared" ca="1" si="26"/>
        <v>1928901.1244037813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1813304.393602046</v>
      </c>
      <c r="D205" s="494">
        <f t="shared" ca="1" si="20"/>
        <v>1207661.7676395571</v>
      </c>
      <c r="E205" s="494">
        <f t="shared" ca="1" si="21"/>
        <v>605642.62596248882</v>
      </c>
      <c r="F205" s="494">
        <f t="shared" ca="1" si="22"/>
        <v>222347299.09210959</v>
      </c>
      <c r="G205" s="495">
        <v>49896</v>
      </c>
      <c r="H205" s="494">
        <f t="shared" ca="1" si="23"/>
        <v>6038.3088381977859</v>
      </c>
      <c r="I205" s="496">
        <f t="shared" ca="1" si="24"/>
        <v>112888.50615658383</v>
      </c>
      <c r="J205" s="508">
        <f t="shared" ca="1" si="26"/>
        <v>1932231.2085968275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1813304.393602046</v>
      </c>
      <c r="D206" s="494">
        <f t="shared" ca="1" si="20"/>
        <v>1204381.2034155936</v>
      </c>
      <c r="E206" s="494">
        <f t="shared" ca="1" si="21"/>
        <v>608923.19018645235</v>
      </c>
      <c r="F206" s="494">
        <f t="shared" ca="1" si="22"/>
        <v>221738375.90192315</v>
      </c>
      <c r="G206" s="495">
        <v>49927</v>
      </c>
      <c r="H206" s="494">
        <f t="shared" ca="1" si="23"/>
        <v>6021.9060170779676</v>
      </c>
      <c r="I206" s="496">
        <f t="shared" ca="1" si="24"/>
        <v>112581.84910697148</v>
      </c>
      <c r="J206" s="508">
        <f t="shared" ca="1" si="26"/>
        <v>1931908.1487260952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1813304.393602046</v>
      </c>
      <c r="D207" s="494">
        <f t="shared" ca="1" si="20"/>
        <v>1201082.8694687504</v>
      </c>
      <c r="E207" s="494">
        <f t="shared" ca="1" si="21"/>
        <v>612221.52413329552</v>
      </c>
      <c r="F207" s="494">
        <f t="shared" ca="1" si="22"/>
        <v>221126154.37778986</v>
      </c>
      <c r="G207" s="495">
        <v>49957</v>
      </c>
      <c r="H207" s="494">
        <f t="shared" ca="1" si="23"/>
        <v>6005.4143473437525</v>
      </c>
      <c r="I207" s="496">
        <f t="shared" ca="1" si="24"/>
        <v>108651.80419194233</v>
      </c>
      <c r="J207" s="508">
        <f t="shared" ca="1" si="26"/>
        <v>1927961.6121413321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1813304.393602046</v>
      </c>
      <c r="D208" s="494">
        <f t="shared" ca="1" si="20"/>
        <v>1197766.6695463618</v>
      </c>
      <c r="E208" s="494">
        <f t="shared" ca="1" si="21"/>
        <v>615537.72405568417</v>
      </c>
      <c r="F208" s="494">
        <f t="shared" ca="1" si="22"/>
        <v>220510616.65373418</v>
      </c>
      <c r="G208" s="495">
        <v>49988</v>
      </c>
      <c r="H208" s="494">
        <f t="shared" ca="1" si="23"/>
        <v>5988.8333477318092</v>
      </c>
      <c r="I208" s="496">
        <f t="shared" ca="1" si="24"/>
        <v>111963.54283328759</v>
      </c>
      <c r="J208" s="508">
        <f t="shared" ca="1" si="26"/>
        <v>1931256.7697830652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1813304.393602046</v>
      </c>
      <c r="D209" s="494">
        <f t="shared" ca="1" si="20"/>
        <v>1194432.5068743934</v>
      </c>
      <c r="E209" s="494">
        <f t="shared" ca="1" si="21"/>
        <v>618871.88672765251</v>
      </c>
      <c r="F209" s="494">
        <f t="shared" ca="1" si="22"/>
        <v>219891744.76700652</v>
      </c>
      <c r="G209" s="495">
        <v>50018</v>
      </c>
      <c r="H209" s="494">
        <f t="shared" ca="1" si="23"/>
        <v>5972.162534371967</v>
      </c>
      <c r="I209" s="496">
        <f t="shared" ca="1" si="24"/>
        <v>108050.20216032975</v>
      </c>
      <c r="J209" s="508">
        <f t="shared" ca="1" si="26"/>
        <v>1927326.7582967477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1813304.393602046</v>
      </c>
      <c r="D210" s="494">
        <f t="shared" ca="1" si="20"/>
        <v>1191080.2841546186</v>
      </c>
      <c r="E210" s="494">
        <f t="shared" ca="1" si="21"/>
        <v>622224.10944742733</v>
      </c>
      <c r="F210" s="494">
        <f t="shared" ca="1" si="22"/>
        <v>219269520.6575591</v>
      </c>
      <c r="G210" s="495">
        <v>50049</v>
      </c>
      <c r="H210" s="494">
        <f t="shared" ca="1" si="23"/>
        <v>5955.4014207730934</v>
      </c>
      <c r="I210" s="496">
        <f t="shared" ca="1" si="24"/>
        <v>111338.52010036095</v>
      </c>
      <c r="J210" s="508">
        <f t="shared" ca="1" si="26"/>
        <v>1930598.3151231799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1813304.393602046</v>
      </c>
      <c r="D211" s="494">
        <f t="shared" ca="1" si="20"/>
        <v>1187709.9035617784</v>
      </c>
      <c r="E211" s="494">
        <f t="shared" ca="1" si="21"/>
        <v>625594.49004026758</v>
      </c>
      <c r="F211" s="494">
        <f t="shared" ca="1" si="22"/>
        <v>218643926.16751882</v>
      </c>
      <c r="G211" s="495">
        <v>50080</v>
      </c>
      <c r="H211" s="494">
        <f t="shared" ca="1" si="23"/>
        <v>5938.5495178088922</v>
      </c>
      <c r="I211" s="496">
        <f t="shared" ca="1" si="24"/>
        <v>111023.46729294409</v>
      </c>
      <c r="J211" s="508">
        <f t="shared" ca="1" si="26"/>
        <v>1930266.4104127991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1813304.393602046</v>
      </c>
      <c r="D212" s="494">
        <f t="shared" ca="1" si="20"/>
        <v>1184321.266740727</v>
      </c>
      <c r="E212" s="494">
        <f t="shared" ca="1" si="21"/>
        <v>628983.12686131895</v>
      </c>
      <c r="F212" s="494">
        <f t="shared" ca="1" si="22"/>
        <v>218014943.04065752</v>
      </c>
      <c r="G212" s="495">
        <v>50108</v>
      </c>
      <c r="H212" s="494">
        <f t="shared" ca="1" si="23"/>
        <v>5921.6063337036348</v>
      </c>
      <c r="I212" s="496">
        <f t="shared" ca="1" si="24"/>
        <v>99993.155567278591</v>
      </c>
      <c r="J212" s="508">
        <f t="shared" ca="1" si="26"/>
        <v>1919219.1555030283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1813304.393602046</v>
      </c>
      <c r="D213" s="494">
        <f t="shared" ca="1" si="20"/>
        <v>1180914.2748035616</v>
      </c>
      <c r="E213" s="494">
        <f t="shared" ca="1" si="21"/>
        <v>632390.11879848433</v>
      </c>
      <c r="F213" s="494">
        <f t="shared" ca="1" si="22"/>
        <v>217382552.92185903</v>
      </c>
      <c r="G213" s="495">
        <v>50139</v>
      </c>
      <c r="H213" s="494">
        <f t="shared" ca="1" si="23"/>
        <v>5904.571374017808</v>
      </c>
      <c r="I213" s="496">
        <f t="shared" ca="1" si="24"/>
        <v>110388.2328262529</v>
      </c>
      <c r="J213" s="508">
        <f t="shared" ca="1" si="26"/>
        <v>1929597.1978023166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1813304.393602046</v>
      </c>
      <c r="D214" s="494">
        <f t="shared" ca="1" si="20"/>
        <v>1177488.8283267363</v>
      </c>
      <c r="E214" s="494">
        <f t="shared" ca="1" si="21"/>
        <v>635815.56527530961</v>
      </c>
      <c r="F214" s="494">
        <f t="shared" ca="1" si="22"/>
        <v>216746737.35658371</v>
      </c>
      <c r="G214" s="495">
        <v>50169</v>
      </c>
      <c r="H214" s="494">
        <f t="shared" ca="1" si="23"/>
        <v>5887.4441416336813</v>
      </c>
      <c r="I214" s="496">
        <f t="shared" ca="1" si="24"/>
        <v>106517.45093171092</v>
      </c>
      <c r="J214" s="508">
        <f t="shared" ca="1" si="26"/>
        <v>1925709.2886753904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1813304.393602046</v>
      </c>
      <c r="D215" s="494">
        <f t="shared" ca="1" si="20"/>
        <v>1174044.8273481617</v>
      </c>
      <c r="E215" s="494">
        <f t="shared" ca="1" si="21"/>
        <v>639259.56625388423</v>
      </c>
      <c r="F215" s="494">
        <f t="shared" ca="1" si="22"/>
        <v>216107477.79032984</v>
      </c>
      <c r="G215" s="495">
        <v>50200</v>
      </c>
      <c r="H215" s="494">
        <f t="shared" ca="1" si="23"/>
        <v>5870.2241367408087</v>
      </c>
      <c r="I215" s="496">
        <f t="shared" ca="1" si="24"/>
        <v>109746.09801488355</v>
      </c>
      <c r="J215" s="508">
        <f t="shared" ca="1" si="26"/>
        <v>1928920.7157536703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1813304.393602046</v>
      </c>
      <c r="D216" s="494">
        <f t="shared" ca="1" si="20"/>
        <v>1170582.1713642867</v>
      </c>
      <c r="E216" s="494">
        <f t="shared" ca="1" si="21"/>
        <v>642722.22223775927</v>
      </c>
      <c r="F216" s="494">
        <f t="shared" ca="1" si="22"/>
        <v>215464755.56809208</v>
      </c>
      <c r="G216" s="495">
        <v>50230</v>
      </c>
      <c r="H216" s="494">
        <f t="shared" ca="1" si="23"/>
        <v>5852.9108568214333</v>
      </c>
      <c r="I216" s="496">
        <f t="shared" ca="1" si="24"/>
        <v>105892.66411726161</v>
      </c>
      <c r="J216" s="508">
        <f t="shared" ca="1" si="26"/>
        <v>1925049.9685761288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1813304.393602046</v>
      </c>
      <c r="D217" s="494">
        <f t="shared" ca="1" si="20"/>
        <v>1167100.7593271655</v>
      </c>
      <c r="E217" s="494">
        <f t="shared" ca="1" si="21"/>
        <v>646203.6342748804</v>
      </c>
      <c r="F217" s="494">
        <f t="shared" ca="1" si="22"/>
        <v>214818551.93381721</v>
      </c>
      <c r="G217" s="495">
        <v>50261</v>
      </c>
      <c r="H217" s="494">
        <f t="shared" ca="1" si="23"/>
        <v>5835.5037966358277</v>
      </c>
      <c r="I217" s="496">
        <f t="shared" ca="1" si="24"/>
        <v>109096.98790264394</v>
      </c>
      <c r="J217" s="508">
        <f t="shared" ca="1" si="26"/>
        <v>1928236.8853013257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1813304.393602046</v>
      </c>
      <c r="D218" s="494">
        <f t="shared" ca="1" si="20"/>
        <v>1163600.48964151</v>
      </c>
      <c r="E218" s="494">
        <f t="shared" ca="1" si="21"/>
        <v>649703.903960536</v>
      </c>
      <c r="F218" s="494">
        <f t="shared" ca="1" si="22"/>
        <v>214168848.02985668</v>
      </c>
      <c r="G218" s="495">
        <v>50292</v>
      </c>
      <c r="H218" s="494">
        <f t="shared" ca="1" si="23"/>
        <v>5818.0024482075496</v>
      </c>
      <c r="I218" s="496">
        <f t="shared" ca="1" si="24"/>
        <v>108769.79346248944</v>
      </c>
      <c r="J218" s="508">
        <f t="shared" ca="1" si="26"/>
        <v>1927892.1895127429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1813304.393602046</v>
      </c>
      <c r="D219" s="494">
        <f t="shared" ca="1" si="20"/>
        <v>1160081.2601617237</v>
      </c>
      <c r="E219" s="494">
        <f t="shared" ca="1" si="21"/>
        <v>653223.13344032224</v>
      </c>
      <c r="F219" s="494">
        <f t="shared" ca="1" si="22"/>
        <v>213515624.89641637</v>
      </c>
      <c r="G219" s="495">
        <v>50322</v>
      </c>
      <c r="H219" s="494">
        <f t="shared" ca="1" si="23"/>
        <v>5800.4063008086187</v>
      </c>
      <c r="I219" s="496">
        <f t="shared" ca="1" si="24"/>
        <v>104942.73553462976</v>
      </c>
      <c r="J219" s="508">
        <f t="shared" ca="1" si="26"/>
        <v>1924047.5354374843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1813304.393602046</v>
      </c>
      <c r="D220" s="494">
        <f t="shared" ca="1" si="20"/>
        <v>1156542.9681889219</v>
      </c>
      <c r="E220" s="494">
        <f t="shared" ca="1" si="21"/>
        <v>656761.42541312403</v>
      </c>
      <c r="F220" s="494">
        <f t="shared" ca="1" si="22"/>
        <v>212858863.47100323</v>
      </c>
      <c r="G220" s="495">
        <v>50353</v>
      </c>
      <c r="H220" s="494">
        <f t="shared" ca="1" si="23"/>
        <v>5782.7148409446099</v>
      </c>
      <c r="I220" s="496">
        <f t="shared" ca="1" si="24"/>
        <v>108110.07807255213</v>
      </c>
      <c r="J220" s="508">
        <f t="shared" ca="1" si="26"/>
        <v>1927197.1865155427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1813304.393602046</v>
      </c>
      <c r="D221" s="494">
        <f t="shared" ca="1" si="20"/>
        <v>1152985.5104679342</v>
      </c>
      <c r="E221" s="494">
        <f t="shared" ca="1" si="21"/>
        <v>660318.88313411176</v>
      </c>
      <c r="F221" s="494">
        <f t="shared" ca="1" si="22"/>
        <v>212198544.58786911</v>
      </c>
      <c r="G221" s="495">
        <v>50383</v>
      </c>
      <c r="H221" s="494">
        <f t="shared" ca="1" si="23"/>
        <v>5764.9275523396709</v>
      </c>
      <c r="I221" s="496">
        <f t="shared" ca="1" si="24"/>
        <v>104300.84310079158</v>
      </c>
      <c r="J221" s="508">
        <f t="shared" ca="1" si="26"/>
        <v>1923370.1642551771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1813304.393602046</v>
      </c>
      <c r="D222" s="494">
        <f t="shared" ca="1" si="20"/>
        <v>1149408.7831842911</v>
      </c>
      <c r="E222" s="494">
        <f t="shared" ca="1" si="21"/>
        <v>663895.61041775486</v>
      </c>
      <c r="F222" s="494">
        <f t="shared" ca="1" si="22"/>
        <v>211534648.97745135</v>
      </c>
      <c r="G222" s="495">
        <v>50414</v>
      </c>
      <c r="H222" s="494">
        <f t="shared" ca="1" si="23"/>
        <v>5747.0439159214557</v>
      </c>
      <c r="I222" s="496">
        <f t="shared" ca="1" si="24"/>
        <v>107443.19640965771</v>
      </c>
      <c r="J222" s="508">
        <f t="shared" ca="1" si="26"/>
        <v>1926494.6339276251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1813304.393602046</v>
      </c>
      <c r="D223" s="494">
        <f t="shared" ca="1" si="20"/>
        <v>1145812.6819611948</v>
      </c>
      <c r="E223" s="494">
        <f t="shared" ca="1" si="21"/>
        <v>667491.71164085111</v>
      </c>
      <c r="F223" s="494">
        <f t="shared" ca="1" si="22"/>
        <v>210867157.26581049</v>
      </c>
      <c r="G223" s="495">
        <v>50445</v>
      </c>
      <c r="H223" s="494">
        <f t="shared" ca="1" si="23"/>
        <v>5729.0634098059745</v>
      </c>
      <c r="I223" s="496">
        <f t="shared" ca="1" si="24"/>
        <v>107107.04393224952</v>
      </c>
      <c r="J223" s="508">
        <f t="shared" ca="1" si="26"/>
        <v>1926140.5009441015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1813304.393602046</v>
      </c>
      <c r="D224" s="494">
        <f t="shared" ca="1" si="20"/>
        <v>1142197.1018564736</v>
      </c>
      <c r="E224" s="494">
        <f t="shared" ca="1" si="21"/>
        <v>671107.29174557235</v>
      </c>
      <c r="F224" s="494">
        <f t="shared" ca="1" si="22"/>
        <v>210196049.97406492</v>
      </c>
      <c r="G224" s="495">
        <v>50473</v>
      </c>
      <c r="H224" s="494">
        <f t="shared" ca="1" si="23"/>
        <v>5710.9855092823682</v>
      </c>
      <c r="I224" s="496">
        <f t="shared" ca="1" si="24"/>
        <v>96436.579922897319</v>
      </c>
      <c r="J224" s="508">
        <f t="shared" ca="1" si="26"/>
        <v>1915451.9590342257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1813304.393602046</v>
      </c>
      <c r="D225" s="494">
        <f t="shared" ca="1" si="20"/>
        <v>1138561.9373595184</v>
      </c>
      <c r="E225" s="494">
        <f t="shared" ca="1" si="21"/>
        <v>674742.45624252758</v>
      </c>
      <c r="F225" s="494">
        <f t="shared" ca="1" si="22"/>
        <v>209521307.51782238</v>
      </c>
      <c r="G225" s="495">
        <v>50504</v>
      </c>
      <c r="H225" s="494">
        <f t="shared" ca="1" si="23"/>
        <v>5692.8096867975919</v>
      </c>
      <c r="I225" s="496">
        <f t="shared" ca="1" si="24"/>
        <v>106429.2666368682</v>
      </c>
      <c r="J225" s="508">
        <f t="shared" ca="1" si="26"/>
        <v>1925426.4699257119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1813304.393602046</v>
      </c>
      <c r="D226" s="494">
        <f t="shared" ca="1" si="20"/>
        <v>1134907.0823882045</v>
      </c>
      <c r="E226" s="494">
        <f t="shared" ca="1" si="21"/>
        <v>678397.31121384143</v>
      </c>
      <c r="F226" s="494">
        <f t="shared" ca="1" si="22"/>
        <v>208842910.20660853</v>
      </c>
      <c r="G226" s="495">
        <v>50534</v>
      </c>
      <c r="H226" s="494">
        <f t="shared" ca="1" si="23"/>
        <v>5674.5354119410222</v>
      </c>
      <c r="I226" s="496">
        <f t="shared" ca="1" si="24"/>
        <v>102665.44068373296</v>
      </c>
      <c r="J226" s="508">
        <f t="shared" ca="1" si="26"/>
        <v>1921644.36969772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1813304.393602046</v>
      </c>
      <c r="D227" s="494">
        <f t="shared" ca="1" si="20"/>
        <v>1131232.4302857963</v>
      </c>
      <c r="E227" s="494">
        <f t="shared" ca="1" si="21"/>
        <v>682071.96331624966</v>
      </c>
      <c r="F227" s="494">
        <f t="shared" ca="1" si="22"/>
        <v>208160838.24329227</v>
      </c>
      <c r="G227" s="495">
        <v>50565</v>
      </c>
      <c r="H227" s="494">
        <f t="shared" ca="1" si="23"/>
        <v>5656.1621514289818</v>
      </c>
      <c r="I227" s="496">
        <f t="shared" ca="1" si="24"/>
        <v>105744.12686794611</v>
      </c>
      <c r="J227" s="508">
        <f t="shared" ca="1" si="26"/>
        <v>1924704.6826214208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1813304.393602046</v>
      </c>
      <c r="D228" s="494">
        <f t="shared" ca="1" si="20"/>
        <v>1127537.8738178331</v>
      </c>
      <c r="E228" s="494">
        <f t="shared" ca="1" si="21"/>
        <v>685766.51978421281</v>
      </c>
      <c r="F228" s="494">
        <f t="shared" ca="1" si="22"/>
        <v>207475071.72350806</v>
      </c>
      <c r="G228" s="495">
        <v>50595</v>
      </c>
      <c r="H228" s="494">
        <f t="shared" ca="1" si="23"/>
        <v>5637.6893690891657</v>
      </c>
      <c r="I228" s="496">
        <f t="shared" ca="1" si="24"/>
        <v>101998.81073921321</v>
      </c>
      <c r="J228" s="508">
        <f t="shared" ca="1" si="26"/>
        <v>1920940.8937103483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1813304.393602046</v>
      </c>
      <c r="D229" s="494">
        <f t="shared" ca="1" si="20"/>
        <v>1123823.3051690019</v>
      </c>
      <c r="E229" s="494">
        <f t="shared" ca="1" si="21"/>
        <v>689481.08843304403</v>
      </c>
      <c r="F229" s="494">
        <f t="shared" ca="1" si="22"/>
        <v>206785590.635075</v>
      </c>
      <c r="G229" s="495">
        <v>50626</v>
      </c>
      <c r="H229" s="494">
        <f t="shared" ca="1" si="23"/>
        <v>5619.1165258450092</v>
      </c>
      <c r="I229" s="496">
        <f t="shared" ca="1" si="24"/>
        <v>105051.54464933624</v>
      </c>
      <c r="J229" s="508">
        <f t="shared" ca="1" si="26"/>
        <v>1923975.0547772271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1813304.393602046</v>
      </c>
      <c r="D230" s="494">
        <f t="shared" ca="1" si="20"/>
        <v>1120088.6159399897</v>
      </c>
      <c r="E230" s="494">
        <f t="shared" ca="1" si="21"/>
        <v>693215.77766205627</v>
      </c>
      <c r="F230" s="494">
        <f t="shared" ca="1" si="22"/>
        <v>206092374.85741293</v>
      </c>
      <c r="G230" s="495">
        <v>50657</v>
      </c>
      <c r="H230" s="494">
        <f t="shared" ca="1" si="23"/>
        <v>5600.4430796999486</v>
      </c>
      <c r="I230" s="496">
        <f t="shared" ca="1" si="24"/>
        <v>104702.43739155964</v>
      </c>
      <c r="J230" s="508">
        <f t="shared" ca="1" si="26"/>
        <v>1923607.2740733055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1813304.393602046</v>
      </c>
      <c r="D231" s="494">
        <f t="shared" ca="1" si="20"/>
        <v>1116333.69714432</v>
      </c>
      <c r="E231" s="494">
        <f t="shared" ca="1" si="21"/>
        <v>696970.69645772595</v>
      </c>
      <c r="F231" s="494">
        <f t="shared" ca="1" si="22"/>
        <v>205395404.16095522</v>
      </c>
      <c r="G231" s="495">
        <v>50687</v>
      </c>
      <c r="H231" s="494">
        <f t="shared" ca="1" si="23"/>
        <v>5581.6684857215996</v>
      </c>
      <c r="I231" s="496">
        <f t="shared" ca="1" si="24"/>
        <v>100985.26368013232</v>
      </c>
      <c r="J231" s="508">
        <f t="shared" ca="1" si="26"/>
        <v>1919871.3257678999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1813304.393602046</v>
      </c>
      <c r="D232" s="494">
        <f t="shared" ca="1" si="20"/>
        <v>1112558.4392051741</v>
      </c>
      <c r="E232" s="494">
        <f t="shared" ca="1" si="21"/>
        <v>700745.95439687185</v>
      </c>
      <c r="F232" s="494">
        <f t="shared" ca="1" si="22"/>
        <v>204694658.20655835</v>
      </c>
      <c r="G232" s="495">
        <v>50718</v>
      </c>
      <c r="H232" s="494">
        <f t="shared" ca="1" si="23"/>
        <v>5562.7921960258709</v>
      </c>
      <c r="I232" s="496">
        <f t="shared" ca="1" si="24"/>
        <v>103998.53964016365</v>
      </c>
      <c r="J232" s="508">
        <f t="shared" ca="1" si="26"/>
        <v>1922865.7254382353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1813304.393602046</v>
      </c>
      <c r="D233" s="494">
        <f t="shared" ca="1" si="20"/>
        <v>1108762.7319521911</v>
      </c>
      <c r="E233" s="494">
        <f t="shared" ca="1" si="21"/>
        <v>704541.66164985485</v>
      </c>
      <c r="F233" s="494">
        <f t="shared" ca="1" si="22"/>
        <v>203990116.54490849</v>
      </c>
      <c r="G233" s="495">
        <v>50748</v>
      </c>
      <c r="H233" s="494">
        <f t="shared" ca="1" si="23"/>
        <v>5543.8136597609555</v>
      </c>
      <c r="I233" s="496">
        <f t="shared" ca="1" si="24"/>
        <v>100300.38252121359</v>
      </c>
      <c r="J233" s="508">
        <f t="shared" ca="1" si="26"/>
        <v>1919148.5897830203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1813304.393602046</v>
      </c>
      <c r="D234" s="494">
        <f t="shared" ca="1" si="20"/>
        <v>1104946.4646182545</v>
      </c>
      <c r="E234" s="494">
        <f t="shared" ca="1" si="21"/>
        <v>708357.9289837915</v>
      </c>
      <c r="F234" s="494">
        <f t="shared" ca="1" si="22"/>
        <v>203281758.61592472</v>
      </c>
      <c r="G234" s="495">
        <v>50779</v>
      </c>
      <c r="H234" s="494">
        <f t="shared" ca="1" si="23"/>
        <v>5524.7323230912725</v>
      </c>
      <c r="I234" s="496">
        <f t="shared" ca="1" si="24"/>
        <v>103286.99567723865</v>
      </c>
      <c r="J234" s="508">
        <f t="shared" ca="1" si="26"/>
        <v>1922116.1216023758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1813304.393602046</v>
      </c>
      <c r="D235" s="494">
        <f t="shared" ca="1" si="20"/>
        <v>1101109.5258362589</v>
      </c>
      <c r="E235" s="494">
        <f t="shared" ca="1" si="21"/>
        <v>712194.86776578706</v>
      </c>
      <c r="F235" s="494">
        <f t="shared" ca="1" si="22"/>
        <v>202569563.74815893</v>
      </c>
      <c r="G235" s="495">
        <v>50810</v>
      </c>
      <c r="H235" s="494">
        <f t="shared" ca="1" si="23"/>
        <v>5505.5476291812947</v>
      </c>
      <c r="I235" s="496">
        <f t="shared" ca="1" si="24"/>
        <v>102928.3304458632</v>
      </c>
      <c r="J235" s="508">
        <f t="shared" ca="1" si="26"/>
        <v>1921738.2716770906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1813304.393602046</v>
      </c>
      <c r="D236" s="494">
        <f t="shared" ca="1" si="20"/>
        <v>1097251.803635861</v>
      </c>
      <c r="E236" s="494">
        <f t="shared" ca="1" si="21"/>
        <v>716052.58996618493</v>
      </c>
      <c r="F236" s="494">
        <f t="shared" ca="1" si="22"/>
        <v>201853511.15819275</v>
      </c>
      <c r="G236" s="495">
        <v>50838</v>
      </c>
      <c r="H236" s="494">
        <f t="shared" ca="1" si="23"/>
        <v>5486.2590181793048</v>
      </c>
      <c r="I236" s="496">
        <f t="shared" ca="1" si="24"/>
        <v>92641.813820824667</v>
      </c>
      <c r="J236" s="508">
        <f t="shared" ca="1" si="26"/>
        <v>1911432.4664410499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1813304.393602046</v>
      </c>
      <c r="D237" s="494">
        <f t="shared" ca="1" si="20"/>
        <v>1093373.1854402109</v>
      </c>
      <c r="E237" s="494">
        <f t="shared" ca="1" si="21"/>
        <v>719931.20816183509</v>
      </c>
      <c r="F237" s="494">
        <f t="shared" ca="1" si="22"/>
        <v>201133579.95003092</v>
      </c>
      <c r="G237" s="495">
        <v>50869</v>
      </c>
      <c r="H237" s="494">
        <f t="shared" ca="1" si="23"/>
        <v>5466.8659272010545</v>
      </c>
      <c r="I237" s="496">
        <f t="shared" ca="1" si="24"/>
        <v>102205.16114976491</v>
      </c>
      <c r="J237" s="508">
        <f t="shared" ca="1" si="26"/>
        <v>1920976.4206790118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1813304.393602046</v>
      </c>
      <c r="D238" s="494">
        <f t="shared" ca="1" si="20"/>
        <v>1089473.5580626675</v>
      </c>
      <c r="E238" s="494">
        <f t="shared" ca="1" si="21"/>
        <v>723830.83553937846</v>
      </c>
      <c r="F238" s="494">
        <f t="shared" ca="1" si="22"/>
        <v>200409749.11449155</v>
      </c>
      <c r="G238" s="495">
        <v>50899</v>
      </c>
      <c r="H238" s="494">
        <f t="shared" ca="1" si="23"/>
        <v>5447.3677903133375</v>
      </c>
      <c r="I238" s="496">
        <f t="shared" ca="1" si="24"/>
        <v>98555.454175515144</v>
      </c>
      <c r="J238" s="508">
        <f t="shared" ca="1" si="26"/>
        <v>1917307.2155678745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1813304.393602046</v>
      </c>
      <c r="D239" s="494">
        <f t="shared" ca="1" si="20"/>
        <v>1085552.807703496</v>
      </c>
      <c r="E239" s="494">
        <f t="shared" ca="1" si="21"/>
        <v>727751.58589854999</v>
      </c>
      <c r="F239" s="494">
        <f t="shared" ca="1" si="22"/>
        <v>199681997.528593</v>
      </c>
      <c r="G239" s="495">
        <v>50930</v>
      </c>
      <c r="H239" s="494">
        <f t="shared" ca="1" si="23"/>
        <v>5427.76403851748</v>
      </c>
      <c r="I239" s="496">
        <f t="shared" ca="1" si="24"/>
        <v>101474.13630163754</v>
      </c>
      <c r="J239" s="508">
        <f t="shared" ca="1" si="26"/>
        <v>1920206.293942201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1813304.393602046</v>
      </c>
      <c r="D240" s="494">
        <f t="shared" ref="D240:D303" ca="1" si="28">+F239*(($H$6/100)/$H$9)</f>
        <v>1081610.8199465454</v>
      </c>
      <c r="E240" s="494">
        <f t="shared" ref="E240:E303" ca="1" si="29">+C240-D240</f>
        <v>731693.57365550054</v>
      </c>
      <c r="F240" s="494">
        <f t="shared" ref="F240:F303" ca="1" si="30">IF(F239&lt;1,0,+F239-E240)</f>
        <v>198950303.95493752</v>
      </c>
      <c r="G240" s="495">
        <v>50960</v>
      </c>
      <c r="H240" s="494">
        <f t="shared" ref="H240:H303" ca="1" si="31">+D240*$H$7/100</f>
        <v>5408.0540997327271</v>
      </c>
      <c r="I240" s="496">
        <f t="shared" ref="I240:I303" ca="1" si="32">+F239*$R$41*O240</f>
        <v>97844.178789010562</v>
      </c>
      <c r="J240" s="508">
        <f t="shared" ca="1" si="26"/>
        <v>1916556.6264907892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1813304.393602046</v>
      </c>
      <c r="D241" s="494">
        <f t="shared" ca="1" si="28"/>
        <v>1077647.4797559115</v>
      </c>
      <c r="E241" s="494">
        <f t="shared" ca="1" si="29"/>
        <v>735656.91384613444</v>
      </c>
      <c r="F241" s="494">
        <f t="shared" ca="1" si="30"/>
        <v>198214647.04109138</v>
      </c>
      <c r="G241" s="495">
        <v>50991</v>
      </c>
      <c r="H241" s="494">
        <f t="shared" ca="1" si="31"/>
        <v>5388.2373987795572</v>
      </c>
      <c r="I241" s="496">
        <f t="shared" ca="1" si="32"/>
        <v>100735.17056918335</v>
      </c>
      <c r="J241" s="508">
        <f t="shared" ref="J241:J304" ca="1" si="34">+C241+H241+I241</f>
        <v>1919427.8015700087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1813304.393602046</v>
      </c>
      <c r="D242" s="494">
        <f t="shared" ca="1" si="28"/>
        <v>1073662.6714725783</v>
      </c>
      <c r="E242" s="494">
        <f t="shared" ca="1" si="29"/>
        <v>739641.72212946764</v>
      </c>
      <c r="F242" s="494">
        <f t="shared" ca="1" si="30"/>
        <v>197475005.31896192</v>
      </c>
      <c r="G242" s="495">
        <v>51022</v>
      </c>
      <c r="H242" s="494">
        <f t="shared" ca="1" si="31"/>
        <v>5368.3133573628911</v>
      </c>
      <c r="I242" s="496">
        <f t="shared" ca="1" si="32"/>
        <v>100362.68295180592</v>
      </c>
      <c r="J242" s="508">
        <f t="shared" ca="1" si="34"/>
        <v>1919035.3899112148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1813304.393602046</v>
      </c>
      <c r="D243" s="494">
        <f t="shared" ca="1" si="28"/>
        <v>1069656.2788110438</v>
      </c>
      <c r="E243" s="494">
        <f t="shared" ca="1" si="29"/>
        <v>743648.11479100212</v>
      </c>
      <c r="F243" s="494">
        <f t="shared" ca="1" si="30"/>
        <v>196731357.20417091</v>
      </c>
      <c r="G243" s="495">
        <v>51052</v>
      </c>
      <c r="H243" s="494">
        <f t="shared" ca="1" si="31"/>
        <v>5348.2813940552187</v>
      </c>
      <c r="I243" s="496">
        <f t="shared" ca="1" si="32"/>
        <v>96762.752606291324</v>
      </c>
      <c r="J243" s="508">
        <f t="shared" ca="1" si="34"/>
        <v>1915415.4276023924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1813304.393602046</v>
      </c>
      <c r="D244" s="494">
        <f t="shared" ca="1" si="28"/>
        <v>1065628.1848559259</v>
      </c>
      <c r="E244" s="494">
        <f t="shared" ca="1" si="29"/>
        <v>747676.2087461201</v>
      </c>
      <c r="F244" s="494">
        <f t="shared" ca="1" si="30"/>
        <v>195983680.99542481</v>
      </c>
      <c r="G244" s="495">
        <v>51083</v>
      </c>
      <c r="H244" s="494">
        <f t="shared" ca="1" si="31"/>
        <v>5328.140924279629</v>
      </c>
      <c r="I244" s="496">
        <f t="shared" ca="1" si="32"/>
        <v>99611.643864378522</v>
      </c>
      <c r="J244" s="508">
        <f t="shared" ca="1" si="34"/>
        <v>1918244.1783907041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1813304.393602046</v>
      </c>
      <c r="D245" s="494">
        <f t="shared" ca="1" si="28"/>
        <v>1061578.272058551</v>
      </c>
      <c r="E245" s="494">
        <f t="shared" ca="1" si="29"/>
        <v>751726.12154349498</v>
      </c>
      <c r="F245" s="494">
        <f t="shared" ca="1" si="30"/>
        <v>195231954.87388131</v>
      </c>
      <c r="G245" s="495">
        <v>51113</v>
      </c>
      <c r="H245" s="494">
        <f t="shared" ca="1" si="31"/>
        <v>5307.8913602927551</v>
      </c>
      <c r="I245" s="496">
        <f t="shared" ca="1" si="32"/>
        <v>96032.003687758144</v>
      </c>
      <c r="J245" s="508">
        <f t="shared" ca="1" si="34"/>
        <v>1914644.2886500969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1813304.393602046</v>
      </c>
      <c r="D246" s="494">
        <f t="shared" ca="1" si="28"/>
        <v>1057506.4222335238</v>
      </c>
      <c r="E246" s="494">
        <f t="shared" ca="1" si="29"/>
        <v>755797.97136852215</v>
      </c>
      <c r="F246" s="494">
        <f t="shared" ca="1" si="30"/>
        <v>194476156.90251279</v>
      </c>
      <c r="G246" s="495">
        <v>51144</v>
      </c>
      <c r="H246" s="494">
        <f t="shared" ca="1" si="31"/>
        <v>5287.5321111676194</v>
      </c>
      <c r="I246" s="496">
        <f t="shared" ca="1" si="32"/>
        <v>98852.446484475222</v>
      </c>
      <c r="J246" s="508">
        <f t="shared" ca="1" si="34"/>
        <v>1917444.3721976888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1813304.393602046</v>
      </c>
      <c r="D247" s="494">
        <f t="shared" ca="1" si="28"/>
        <v>1053412.5165552776</v>
      </c>
      <c r="E247" s="494">
        <f t="shared" ca="1" si="29"/>
        <v>759891.87704676832</v>
      </c>
      <c r="F247" s="494">
        <f t="shared" ca="1" si="30"/>
        <v>193716265.02546602</v>
      </c>
      <c r="G247" s="495">
        <v>51175</v>
      </c>
      <c r="H247" s="494">
        <f t="shared" ca="1" si="31"/>
        <v>5267.0625827763879</v>
      </c>
      <c r="I247" s="496">
        <f t="shared" ca="1" si="32"/>
        <v>98469.76077830563</v>
      </c>
      <c r="J247" s="508">
        <f t="shared" ca="1" si="34"/>
        <v>1917041.216963128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1813304.393602046</v>
      </c>
      <c r="D248" s="494">
        <f t="shared" ca="1" si="28"/>
        <v>1049296.4355546078</v>
      </c>
      <c r="E248" s="494">
        <f t="shared" ca="1" si="29"/>
        <v>764007.95804743818</v>
      </c>
      <c r="F248" s="494">
        <f t="shared" ca="1" si="30"/>
        <v>192952257.06741858</v>
      </c>
      <c r="G248" s="495">
        <v>51204</v>
      </c>
      <c r="H248" s="494">
        <f t="shared" ca="1" si="31"/>
        <v>5246.4821777730385</v>
      </c>
      <c r="I248" s="496">
        <f t="shared" ca="1" si="32"/>
        <v>91756.937533729055</v>
      </c>
      <c r="J248" s="508">
        <f t="shared" ca="1" si="34"/>
        <v>1910307.813313548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1813304.393602046</v>
      </c>
      <c r="D249" s="494">
        <f t="shared" ca="1" si="28"/>
        <v>1045158.059115184</v>
      </c>
      <c r="E249" s="494">
        <f t="shared" ca="1" si="29"/>
        <v>768146.33448686195</v>
      </c>
      <c r="F249" s="494">
        <f t="shared" ca="1" si="30"/>
        <v>192184110.7329317</v>
      </c>
      <c r="G249" s="495">
        <v>51235</v>
      </c>
      <c r="H249" s="494">
        <f t="shared" ca="1" si="31"/>
        <v>5225.79029557592</v>
      </c>
      <c r="I249" s="496">
        <f t="shared" ca="1" si="32"/>
        <v>97698.159495136264</v>
      </c>
      <c r="J249" s="508">
        <f t="shared" ca="1" si="34"/>
        <v>1916228.3433927582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1813304.393602046</v>
      </c>
      <c r="D250" s="494">
        <f t="shared" ca="1" si="28"/>
        <v>1040997.2664700467</v>
      </c>
      <c r="E250" s="494">
        <f t="shared" ca="1" si="29"/>
        <v>772307.12713199924</v>
      </c>
      <c r="F250" s="494">
        <f t="shared" ca="1" si="30"/>
        <v>191411803.6057997</v>
      </c>
      <c r="G250" s="495">
        <v>51265</v>
      </c>
      <c r="H250" s="494">
        <f t="shared" ca="1" si="31"/>
        <v>5204.9863323502332</v>
      </c>
      <c r="I250" s="496">
        <f t="shared" ca="1" si="32"/>
        <v>94170.214259136526</v>
      </c>
      <c r="J250" s="508">
        <f t="shared" ca="1" si="34"/>
        <v>1912679.5941935326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1813304.393602046</v>
      </c>
      <c r="D251" s="494">
        <f t="shared" ca="1" si="28"/>
        <v>1036813.9361980818</v>
      </c>
      <c r="E251" s="494">
        <f t="shared" ca="1" si="29"/>
        <v>776490.45740396413</v>
      </c>
      <c r="F251" s="494">
        <f t="shared" ca="1" si="30"/>
        <v>190635313.14839575</v>
      </c>
      <c r="G251" s="495">
        <v>51296</v>
      </c>
      <c r="H251" s="494">
        <f t="shared" ca="1" si="31"/>
        <v>5184.0696809904093</v>
      </c>
      <c r="I251" s="496">
        <f t="shared" ca="1" si="32"/>
        <v>96918.176559069907</v>
      </c>
      <c r="J251" s="508">
        <f t="shared" ca="1" si="34"/>
        <v>1915406.6398421063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1813304.393602046</v>
      </c>
      <c r="D252" s="494">
        <f t="shared" ca="1" si="28"/>
        <v>1032607.946220477</v>
      </c>
      <c r="E252" s="494">
        <f t="shared" ca="1" si="29"/>
        <v>780696.44738156896</v>
      </c>
      <c r="F252" s="494">
        <f t="shared" ca="1" si="30"/>
        <v>189854616.70101419</v>
      </c>
      <c r="G252" s="495">
        <v>51326</v>
      </c>
      <c r="H252" s="494">
        <f t="shared" ca="1" si="31"/>
        <v>5163.0397311023853</v>
      </c>
      <c r="I252" s="496">
        <f t="shared" ca="1" si="32"/>
        <v>93411.303442713906</v>
      </c>
      <c r="J252" s="508">
        <f t="shared" ca="1" si="34"/>
        <v>1911878.7367758621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1813304.393602046</v>
      </c>
      <c r="D253" s="494">
        <f t="shared" ca="1" si="28"/>
        <v>1028379.1737971603</v>
      </c>
      <c r="E253" s="494">
        <f t="shared" ca="1" si="29"/>
        <v>784925.21980488568</v>
      </c>
      <c r="F253" s="494">
        <f t="shared" ca="1" si="30"/>
        <v>189069691.48120931</v>
      </c>
      <c r="G253" s="495">
        <v>51357</v>
      </c>
      <c r="H253" s="494">
        <f t="shared" ca="1" si="31"/>
        <v>5141.8958689858009</v>
      </c>
      <c r="I253" s="496">
        <f t="shared" ca="1" si="32"/>
        <v>96129.720922946843</v>
      </c>
      <c r="J253" s="508">
        <f t="shared" ca="1" si="34"/>
        <v>1914576.0103939788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1813304.393602046</v>
      </c>
      <c r="D254" s="494">
        <f t="shared" ca="1" si="28"/>
        <v>1024127.4955232171</v>
      </c>
      <c r="E254" s="494">
        <f t="shared" ca="1" si="29"/>
        <v>789176.89807882882</v>
      </c>
      <c r="F254" s="494">
        <f t="shared" ca="1" si="30"/>
        <v>188280514.58313048</v>
      </c>
      <c r="G254" s="495">
        <v>51388</v>
      </c>
      <c r="H254" s="494">
        <f t="shared" ca="1" si="31"/>
        <v>5120.6374776160856</v>
      </c>
      <c r="I254" s="496">
        <f t="shared" ca="1" si="32"/>
        <v>95732.287119985645</v>
      </c>
      <c r="J254" s="508">
        <f t="shared" ca="1" si="34"/>
        <v>1914157.3181996476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1813304.393602046</v>
      </c>
      <c r="D255" s="494">
        <f t="shared" ca="1" si="28"/>
        <v>1019852.7873252901</v>
      </c>
      <c r="E255" s="494">
        <f t="shared" ca="1" si="29"/>
        <v>793451.6062767558</v>
      </c>
      <c r="F255" s="494">
        <f t="shared" ca="1" si="30"/>
        <v>187487062.97685373</v>
      </c>
      <c r="G255" s="495">
        <v>51418</v>
      </c>
      <c r="H255" s="494">
        <f t="shared" ca="1" si="31"/>
        <v>5099.2639366264511</v>
      </c>
      <c r="I255" s="496">
        <f t="shared" ca="1" si="32"/>
        <v>92257.452145733929</v>
      </c>
      <c r="J255" s="508">
        <f t="shared" ca="1" si="34"/>
        <v>1910661.1096844063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1813304.393602046</v>
      </c>
      <c r="D256" s="494">
        <f t="shared" ca="1" si="28"/>
        <v>1015554.9244579577</v>
      </c>
      <c r="E256" s="494">
        <f t="shared" ca="1" si="29"/>
        <v>797749.46914408822</v>
      </c>
      <c r="F256" s="494">
        <f t="shared" ca="1" si="30"/>
        <v>186689313.50770965</v>
      </c>
      <c r="G256" s="495">
        <v>51449</v>
      </c>
      <c r="H256" s="494">
        <f t="shared" ca="1" si="31"/>
        <v>5077.7746222897886</v>
      </c>
      <c r="I256" s="496">
        <f t="shared" ca="1" si="32"/>
        <v>94930.949553946935</v>
      </c>
      <c r="J256" s="508">
        <f t="shared" ca="1" si="34"/>
        <v>1913313.1177782826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1813304.393602046</v>
      </c>
      <c r="D257" s="494">
        <f t="shared" ca="1" si="28"/>
        <v>1011233.781500094</v>
      </c>
      <c r="E257" s="494">
        <f t="shared" ca="1" si="29"/>
        <v>802070.61210195196</v>
      </c>
      <c r="F257" s="494">
        <f t="shared" ca="1" si="30"/>
        <v>185887242.89560771</v>
      </c>
      <c r="G257" s="495">
        <v>51479</v>
      </c>
      <c r="H257" s="494">
        <f t="shared" ca="1" si="31"/>
        <v>5056.1689075004697</v>
      </c>
      <c r="I257" s="496">
        <f t="shared" ca="1" si="32"/>
        <v>91477.76361877771</v>
      </c>
      <c r="J257" s="508">
        <f t="shared" ca="1" si="34"/>
        <v>1909838.3261283243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1813304.393602046</v>
      </c>
      <c r="D258" s="494">
        <f t="shared" ca="1" si="28"/>
        <v>1006889.2323512085</v>
      </c>
      <c r="E258" s="494">
        <f t="shared" ca="1" si="29"/>
        <v>806415.1612508375</v>
      </c>
      <c r="F258" s="494">
        <f t="shared" ca="1" si="30"/>
        <v>185080827.73435688</v>
      </c>
      <c r="G258" s="495">
        <v>51510</v>
      </c>
      <c r="H258" s="494">
        <f t="shared" ca="1" si="31"/>
        <v>5034.4461617560419</v>
      </c>
      <c r="I258" s="496">
        <f t="shared" ca="1" si="32"/>
        <v>94120.907319476028</v>
      </c>
      <c r="J258" s="508">
        <f t="shared" ca="1" si="34"/>
        <v>1912459.7470832781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1813304.393602046</v>
      </c>
      <c r="D259" s="494">
        <f t="shared" ca="1" si="28"/>
        <v>1002521.1502277665</v>
      </c>
      <c r="E259" s="494">
        <f t="shared" ca="1" si="29"/>
        <v>810783.24337427947</v>
      </c>
      <c r="F259" s="494">
        <f t="shared" ca="1" si="30"/>
        <v>184270044.49098259</v>
      </c>
      <c r="G259" s="495">
        <v>51541</v>
      </c>
      <c r="H259" s="494">
        <f t="shared" ca="1" si="31"/>
        <v>5012.6057511388326</v>
      </c>
      <c r="I259" s="496">
        <f t="shared" ca="1" si="32"/>
        <v>93712.592442829366</v>
      </c>
      <c r="J259" s="508">
        <f t="shared" ca="1" si="34"/>
        <v>1912029.5917960142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1813304.393602046</v>
      </c>
      <c r="D260" s="494">
        <f t="shared" ca="1" si="28"/>
        <v>998129.40765948908</v>
      </c>
      <c r="E260" s="494">
        <f t="shared" ca="1" si="29"/>
        <v>815174.98594255687</v>
      </c>
      <c r="F260" s="494">
        <f t="shared" ca="1" si="30"/>
        <v>183454869.50504005</v>
      </c>
      <c r="G260" s="495">
        <v>51569</v>
      </c>
      <c r="H260" s="494">
        <f t="shared" ca="1" si="31"/>
        <v>4990.6470382974458</v>
      </c>
      <c r="I260" s="496">
        <f t="shared" ca="1" si="32"/>
        <v>84272.83368054271</v>
      </c>
      <c r="J260" s="508">
        <f t="shared" ca="1" si="34"/>
        <v>1902567.8743208861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1813304.393602046</v>
      </c>
      <c r="D261" s="494">
        <f t="shared" ca="1" si="28"/>
        <v>993713.87648563366</v>
      </c>
      <c r="E261" s="494">
        <f t="shared" ca="1" si="29"/>
        <v>819590.51711641229</v>
      </c>
      <c r="F261" s="494">
        <f t="shared" ca="1" si="30"/>
        <v>182635278.98792365</v>
      </c>
      <c r="G261" s="495">
        <v>51600</v>
      </c>
      <c r="H261" s="494">
        <f t="shared" ca="1" si="31"/>
        <v>4968.569382428168</v>
      </c>
      <c r="I261" s="496">
        <f t="shared" ca="1" si="32"/>
        <v>92889.315592718602</v>
      </c>
      <c r="J261" s="508">
        <f t="shared" ca="1" si="34"/>
        <v>1911162.2785771927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1813304.393602046</v>
      </c>
      <c r="D262" s="494">
        <f t="shared" ca="1" si="28"/>
        <v>989274.42785125319</v>
      </c>
      <c r="E262" s="494">
        <f t="shared" ca="1" si="29"/>
        <v>824029.96575079276</v>
      </c>
      <c r="F262" s="494">
        <f t="shared" ca="1" si="30"/>
        <v>181811249.02217287</v>
      </c>
      <c r="G262" s="495">
        <v>51630</v>
      </c>
      <c r="H262" s="494">
        <f t="shared" ca="1" si="31"/>
        <v>4946.3721392562657</v>
      </c>
      <c r="I262" s="496">
        <f t="shared" ca="1" si="32"/>
        <v>89491.28670408258</v>
      </c>
      <c r="J262" s="508">
        <f t="shared" ca="1" si="34"/>
        <v>1907742.0524453847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1813304.393602046</v>
      </c>
      <c r="D263" s="494">
        <f t="shared" ca="1" si="28"/>
        <v>984810.93220343639</v>
      </c>
      <c r="E263" s="494">
        <f t="shared" ca="1" si="29"/>
        <v>828493.46139860956</v>
      </c>
      <c r="F263" s="494">
        <f t="shared" ca="1" si="30"/>
        <v>180982755.56077427</v>
      </c>
      <c r="G263" s="495">
        <v>51661</v>
      </c>
      <c r="H263" s="494">
        <f t="shared" ca="1" si="31"/>
        <v>4924.0546610171823</v>
      </c>
      <c r="I263" s="496">
        <f t="shared" ca="1" si="32"/>
        <v>92057.095754893511</v>
      </c>
      <c r="J263" s="508">
        <f t="shared" ca="1" si="34"/>
        <v>1910285.5440179566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1813304.393602046</v>
      </c>
      <c r="D264" s="494">
        <f t="shared" ca="1" si="28"/>
        <v>980323.2592875273</v>
      </c>
      <c r="E264" s="494">
        <f t="shared" ca="1" si="29"/>
        <v>832981.13431451865</v>
      </c>
      <c r="F264" s="494">
        <f t="shared" ca="1" si="30"/>
        <v>180149774.42645976</v>
      </c>
      <c r="G264" s="495">
        <v>51691</v>
      </c>
      <c r="H264" s="494">
        <f t="shared" ca="1" si="31"/>
        <v>4901.6162964376363</v>
      </c>
      <c r="I264" s="496">
        <f t="shared" ca="1" si="32"/>
        <v>88681.550224779377</v>
      </c>
      <c r="J264" s="508">
        <f t="shared" ca="1" si="34"/>
        <v>1906887.5601232629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1813304.393602046</v>
      </c>
      <c r="D265" s="494">
        <f t="shared" ca="1" si="28"/>
        <v>975811.27814332373</v>
      </c>
      <c r="E265" s="494">
        <f t="shared" ca="1" si="29"/>
        <v>837493.11545872223</v>
      </c>
      <c r="F265" s="494">
        <f t="shared" ca="1" si="30"/>
        <v>179312281.31100103</v>
      </c>
      <c r="G265" s="495">
        <v>51722</v>
      </c>
      <c r="H265" s="494">
        <f t="shared" ca="1" si="31"/>
        <v>4879.0563907166188</v>
      </c>
      <c r="I265" s="496">
        <f t="shared" ca="1" si="32"/>
        <v>91215.835784597453</v>
      </c>
      <c r="J265" s="508">
        <f t="shared" ca="1" si="34"/>
        <v>1909399.2857773602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1813304.393602046</v>
      </c>
      <c r="D266" s="494">
        <f t="shared" ca="1" si="28"/>
        <v>971274.85710125568</v>
      </c>
      <c r="E266" s="494">
        <f t="shared" ca="1" si="29"/>
        <v>842029.53650079027</v>
      </c>
      <c r="F266" s="494">
        <f t="shared" ca="1" si="30"/>
        <v>178470251.77450025</v>
      </c>
      <c r="G266" s="495">
        <v>51753</v>
      </c>
      <c r="H266" s="494">
        <f t="shared" ca="1" si="31"/>
        <v>4856.3742855062783</v>
      </c>
      <c r="I266" s="496">
        <f t="shared" ca="1" si="32"/>
        <v>90791.785103803515</v>
      </c>
      <c r="J266" s="508">
        <f t="shared" ca="1" si="34"/>
        <v>1908952.5529913558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1813304.393602046</v>
      </c>
      <c r="D267" s="494">
        <f t="shared" ca="1" si="28"/>
        <v>966713.86377854308</v>
      </c>
      <c r="E267" s="494">
        <f t="shared" ca="1" si="29"/>
        <v>846590.52982350287</v>
      </c>
      <c r="F267" s="494">
        <f t="shared" ca="1" si="30"/>
        <v>177623661.24467674</v>
      </c>
      <c r="G267" s="495">
        <v>51783</v>
      </c>
      <c r="H267" s="494">
        <f t="shared" ca="1" si="31"/>
        <v>4833.5693188927153</v>
      </c>
      <c r="I267" s="496">
        <f t="shared" ca="1" si="32"/>
        <v>87450.423369505123</v>
      </c>
      <c r="J267" s="508">
        <f t="shared" ca="1" si="34"/>
        <v>1905588.3862904438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1813304.393602046</v>
      </c>
      <c r="D268" s="494">
        <f t="shared" ca="1" si="28"/>
        <v>962128.16507533239</v>
      </c>
      <c r="E268" s="494">
        <f t="shared" ca="1" si="29"/>
        <v>851176.22852671356</v>
      </c>
      <c r="F268" s="494">
        <f t="shared" ca="1" si="30"/>
        <v>176772485.01615003</v>
      </c>
      <c r="G268" s="495">
        <v>51814</v>
      </c>
      <c r="H268" s="494">
        <f t="shared" ca="1" si="31"/>
        <v>4810.6408253766622</v>
      </c>
      <c r="I268" s="496">
        <f t="shared" ca="1" si="32"/>
        <v>89936.780476887987</v>
      </c>
      <c r="J268" s="508">
        <f t="shared" ca="1" si="34"/>
        <v>1908051.8149043105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1813304.393602046</v>
      </c>
      <c r="D269" s="494">
        <f t="shared" ca="1" si="28"/>
        <v>957517.62717081269</v>
      </c>
      <c r="E269" s="494">
        <f t="shared" ca="1" si="29"/>
        <v>855786.76643123326</v>
      </c>
      <c r="F269" s="494">
        <f t="shared" ca="1" si="30"/>
        <v>175916698.24971879</v>
      </c>
      <c r="G269" s="495">
        <v>51844</v>
      </c>
      <c r="H269" s="494">
        <f t="shared" ca="1" si="31"/>
        <v>4787.5881358540637</v>
      </c>
      <c r="I269" s="496">
        <f t="shared" ca="1" si="32"/>
        <v>86618.5176579135</v>
      </c>
      <c r="J269" s="508">
        <f t="shared" ca="1" si="34"/>
        <v>1904710.4993958136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1813304.393602046</v>
      </c>
      <c r="D270" s="494">
        <f t="shared" ca="1" si="28"/>
        <v>952882.11551931011</v>
      </c>
      <c r="E270" s="494">
        <f t="shared" ca="1" si="29"/>
        <v>860422.27808273584</v>
      </c>
      <c r="F270" s="494">
        <f t="shared" ca="1" si="30"/>
        <v>175056275.97163606</v>
      </c>
      <c r="G270" s="495">
        <v>51875</v>
      </c>
      <c r="H270" s="494">
        <f t="shared" ca="1" si="31"/>
        <v>4764.4105775965509</v>
      </c>
      <c r="I270" s="496">
        <f t="shared" ca="1" si="32"/>
        <v>89072.488213774268</v>
      </c>
      <c r="J270" s="508">
        <f t="shared" ca="1" si="34"/>
        <v>1907141.2923934169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1813304.393602046</v>
      </c>
      <c r="D271" s="494">
        <f t="shared" ca="1" si="28"/>
        <v>948221.49484636204</v>
      </c>
      <c r="E271" s="494">
        <f t="shared" ca="1" si="29"/>
        <v>865082.89875568391</v>
      </c>
      <c r="F271" s="494">
        <f t="shared" ca="1" si="30"/>
        <v>174191193.07288039</v>
      </c>
      <c r="G271" s="495">
        <v>51906</v>
      </c>
      <c r="H271" s="494">
        <f t="shared" ca="1" si="31"/>
        <v>4741.1074742318106</v>
      </c>
      <c r="I271" s="496">
        <f t="shared" ca="1" si="32"/>
        <v>88636.827733638391</v>
      </c>
      <c r="J271" s="508">
        <f t="shared" ca="1" si="34"/>
        <v>1906682.3288099163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1813304.393602046</v>
      </c>
      <c r="D272" s="494">
        <f t="shared" ca="1" si="28"/>
        <v>943535.62914476881</v>
      </c>
      <c r="E272" s="494">
        <f t="shared" ca="1" si="29"/>
        <v>869768.76445727714</v>
      </c>
      <c r="F272" s="494">
        <f t="shared" ca="1" si="30"/>
        <v>173321424.3084231</v>
      </c>
      <c r="G272" s="495">
        <v>51934</v>
      </c>
      <c r="H272" s="494">
        <f t="shared" ca="1" si="31"/>
        <v>4717.678145723844</v>
      </c>
      <c r="I272" s="496">
        <f t="shared" ca="1" si="32"/>
        <v>79663.438965330628</v>
      </c>
      <c r="J272" s="508">
        <f t="shared" ca="1" si="34"/>
        <v>1897685.5107131004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1813304.393602046</v>
      </c>
      <c r="D273" s="494">
        <f t="shared" ca="1" si="28"/>
        <v>938824.38167062518</v>
      </c>
      <c r="E273" s="494">
        <f t="shared" ca="1" si="29"/>
        <v>874480.01193142077</v>
      </c>
      <c r="F273" s="494">
        <f t="shared" ca="1" si="30"/>
        <v>172446944.29649168</v>
      </c>
      <c r="G273" s="495">
        <v>51965</v>
      </c>
      <c r="H273" s="494">
        <f t="shared" ca="1" si="31"/>
        <v>4694.1219083531259</v>
      </c>
      <c r="I273" s="496">
        <f t="shared" ca="1" si="32"/>
        <v>87758.414508164889</v>
      </c>
      <c r="J273" s="508">
        <f t="shared" ca="1" si="34"/>
        <v>1905756.930018564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1813304.393602046</v>
      </c>
      <c r="D274" s="494">
        <f t="shared" ca="1" si="28"/>
        <v>934087.61493933003</v>
      </c>
      <c r="E274" s="494">
        <f t="shared" ca="1" si="29"/>
        <v>879216.77866271592</v>
      </c>
      <c r="F274" s="494">
        <f t="shared" ca="1" si="30"/>
        <v>171567727.51782897</v>
      </c>
      <c r="G274" s="495">
        <v>51995</v>
      </c>
      <c r="H274" s="494">
        <f t="shared" ca="1" si="31"/>
        <v>4670.4380746966499</v>
      </c>
      <c r="I274" s="496">
        <f t="shared" ca="1" si="32"/>
        <v>84499.002705280902</v>
      </c>
      <c r="J274" s="508">
        <f t="shared" ca="1" si="34"/>
        <v>1902473.8343820234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1813304.393602046</v>
      </c>
      <c r="D275" s="494">
        <f t="shared" ca="1" si="28"/>
        <v>929325.19072157366</v>
      </c>
      <c r="E275" s="494">
        <f t="shared" ca="1" si="29"/>
        <v>883979.20288047229</v>
      </c>
      <c r="F275" s="494">
        <f t="shared" ca="1" si="30"/>
        <v>170683748.3149485</v>
      </c>
      <c r="G275" s="495">
        <v>52026</v>
      </c>
      <c r="H275" s="494">
        <f t="shared" ca="1" si="31"/>
        <v>4646.6259536078687</v>
      </c>
      <c r="I275" s="496">
        <f t="shared" ca="1" si="32"/>
        <v>86870.459366527386</v>
      </c>
      <c r="J275" s="508">
        <f t="shared" ca="1" si="34"/>
        <v>1904821.4789221813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1813304.393602046</v>
      </c>
      <c r="D276" s="494">
        <f t="shared" ca="1" si="28"/>
        <v>924536.97003930435</v>
      </c>
      <c r="E276" s="494">
        <f t="shared" ca="1" si="29"/>
        <v>888767.42356274161</v>
      </c>
      <c r="F276" s="494">
        <f t="shared" ca="1" si="30"/>
        <v>169794980.89138576</v>
      </c>
      <c r="G276" s="495">
        <v>52056</v>
      </c>
      <c r="H276" s="494">
        <f t="shared" ca="1" si="31"/>
        <v>4622.6848501965214</v>
      </c>
      <c r="I276" s="496">
        <f t="shared" ca="1" si="32"/>
        <v>83635.036674324758</v>
      </c>
      <c r="J276" s="508">
        <f t="shared" ca="1" si="34"/>
        <v>1901562.1151265672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1813304.393602046</v>
      </c>
      <c r="D277" s="494">
        <f t="shared" ca="1" si="28"/>
        <v>919722.81316167291</v>
      </c>
      <c r="E277" s="494">
        <f t="shared" ca="1" si="29"/>
        <v>893581.58044037304</v>
      </c>
      <c r="F277" s="494">
        <f t="shared" ca="1" si="30"/>
        <v>168901399.31094539</v>
      </c>
      <c r="G277" s="495">
        <v>52087</v>
      </c>
      <c r="H277" s="494">
        <f t="shared" ca="1" si="31"/>
        <v>4598.6140658083641</v>
      </c>
      <c r="I277" s="496">
        <f t="shared" ca="1" si="32"/>
        <v>85972.858658004989</v>
      </c>
      <c r="J277" s="508">
        <f t="shared" ca="1" si="34"/>
        <v>1903875.8663258594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1813304.393602046</v>
      </c>
      <c r="D278" s="494">
        <f t="shared" ca="1" si="28"/>
        <v>914882.5796009542</v>
      </c>
      <c r="E278" s="494">
        <f t="shared" ca="1" si="29"/>
        <v>898421.81400109176</v>
      </c>
      <c r="F278" s="494">
        <f t="shared" ca="1" si="30"/>
        <v>168002977.49694431</v>
      </c>
      <c r="G278" s="495">
        <v>52118</v>
      </c>
      <c r="H278" s="494">
        <f t="shared" ca="1" si="31"/>
        <v>4574.4128980047708</v>
      </c>
      <c r="I278" s="496">
        <f t="shared" ca="1" si="32"/>
        <v>85520.408517775344</v>
      </c>
      <c r="J278" s="508">
        <f t="shared" ca="1" si="34"/>
        <v>1903399.2150178261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1813304.393602046</v>
      </c>
      <c r="D279" s="494">
        <f t="shared" ca="1" si="28"/>
        <v>910016.12810844835</v>
      </c>
      <c r="E279" s="494">
        <f t="shared" ca="1" si="29"/>
        <v>903288.2654935976</v>
      </c>
      <c r="F279" s="494">
        <f t="shared" ca="1" si="30"/>
        <v>167099689.23145071</v>
      </c>
      <c r="G279" s="495">
        <v>52148</v>
      </c>
      <c r="H279" s="494">
        <f t="shared" ca="1" si="31"/>
        <v>4550.0806405422418</v>
      </c>
      <c r="I279" s="496">
        <f t="shared" ca="1" si="32"/>
        <v>82321.458973502711</v>
      </c>
      <c r="J279" s="508">
        <f t="shared" ca="1" si="34"/>
        <v>1900175.933216091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1813304.393602046</v>
      </c>
      <c r="D280" s="494">
        <f t="shared" ca="1" si="28"/>
        <v>905123.31667035806</v>
      </c>
      <c r="E280" s="494">
        <f t="shared" ca="1" si="29"/>
        <v>908181.07693168789</v>
      </c>
      <c r="F280" s="494">
        <f t="shared" ca="1" si="30"/>
        <v>166191508.15451902</v>
      </c>
      <c r="G280" s="495">
        <v>52179</v>
      </c>
      <c r="H280" s="494">
        <f t="shared" ca="1" si="31"/>
        <v>4525.6165833517907</v>
      </c>
      <c r="I280" s="496">
        <f t="shared" ca="1" si="32"/>
        <v>84608.142647524524</v>
      </c>
      <c r="J280" s="508">
        <f t="shared" ca="1" si="34"/>
        <v>1902438.1528329223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1813304.393602046</v>
      </c>
      <c r="D281" s="494">
        <f t="shared" ca="1" si="28"/>
        <v>900204.00250364468</v>
      </c>
      <c r="E281" s="494">
        <f t="shared" ca="1" si="29"/>
        <v>913100.39109840128</v>
      </c>
      <c r="F281" s="494">
        <f t="shared" ca="1" si="30"/>
        <v>165278407.76342061</v>
      </c>
      <c r="G281" s="495">
        <v>52209</v>
      </c>
      <c r="H281" s="494">
        <f t="shared" ca="1" si="31"/>
        <v>4501.0200125182237</v>
      </c>
      <c r="I281" s="496">
        <f t="shared" ca="1" si="32"/>
        <v>81433.838995714308</v>
      </c>
      <c r="J281" s="508">
        <f t="shared" ca="1" si="34"/>
        <v>1899239.2526102783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1813304.393602046</v>
      </c>
      <c r="D282" s="494">
        <f t="shared" ca="1" si="28"/>
        <v>895258.04205186164</v>
      </c>
      <c r="E282" s="494">
        <f t="shared" ca="1" si="29"/>
        <v>918046.35155018431</v>
      </c>
      <c r="F282" s="494">
        <f t="shared" ca="1" si="30"/>
        <v>164360361.41187042</v>
      </c>
      <c r="G282" s="495">
        <v>52240</v>
      </c>
      <c r="H282" s="494">
        <f t="shared" ca="1" si="31"/>
        <v>4476.290210259308</v>
      </c>
      <c r="I282" s="496">
        <f t="shared" ca="1" si="32"/>
        <v>83685.96713087862</v>
      </c>
      <c r="J282" s="508">
        <f t="shared" ca="1" si="34"/>
        <v>1901466.650943184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1813304.393602046</v>
      </c>
      <c r="D283" s="494">
        <f t="shared" ca="1" si="28"/>
        <v>890285.29098096478</v>
      </c>
      <c r="E283" s="494">
        <f t="shared" ca="1" si="29"/>
        <v>923019.10262108117</v>
      </c>
      <c r="F283" s="494">
        <f t="shared" ca="1" si="30"/>
        <v>163437342.30924934</v>
      </c>
      <c r="G283" s="495">
        <v>52271</v>
      </c>
      <c r="H283" s="494">
        <f t="shared" ca="1" si="31"/>
        <v>4451.4264549048239</v>
      </c>
      <c r="I283" s="496">
        <f t="shared" ca="1" si="32"/>
        <v>83221.129661543717</v>
      </c>
      <c r="J283" s="508">
        <f t="shared" ca="1" si="34"/>
        <v>1900976.9497184944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1813304.393602046</v>
      </c>
      <c r="D284" s="494">
        <f t="shared" ca="1" si="28"/>
        <v>885285.60417510069</v>
      </c>
      <c r="E284" s="494">
        <f t="shared" ca="1" si="29"/>
        <v>928018.78942694527</v>
      </c>
      <c r="F284" s="494">
        <f t="shared" ca="1" si="30"/>
        <v>162509323.51982239</v>
      </c>
      <c r="G284" s="495">
        <v>52299</v>
      </c>
      <c r="H284" s="494">
        <f t="shared" ca="1" si="31"/>
        <v>4426.4280208755035</v>
      </c>
      <c r="I284" s="496">
        <f t="shared" ca="1" si="32"/>
        <v>74745.344549430025</v>
      </c>
      <c r="J284" s="508">
        <f t="shared" ca="1" si="34"/>
        <v>1892476.1661723515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1813304.393602046</v>
      </c>
      <c r="D285" s="494">
        <f t="shared" ca="1" si="28"/>
        <v>880258.83573237131</v>
      </c>
      <c r="E285" s="494">
        <f t="shared" ca="1" si="29"/>
        <v>933045.55786967464</v>
      </c>
      <c r="F285" s="494">
        <f t="shared" ca="1" si="30"/>
        <v>161576277.96195272</v>
      </c>
      <c r="G285" s="495">
        <v>52330</v>
      </c>
      <c r="H285" s="494">
        <f t="shared" ca="1" si="31"/>
        <v>4401.2941786618567</v>
      </c>
      <c r="I285" s="496">
        <f t="shared" ca="1" si="32"/>
        <v>82283.887475536729</v>
      </c>
      <c r="J285" s="508">
        <f t="shared" ca="1" si="34"/>
        <v>1899989.5752562445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1813304.393602046</v>
      </c>
      <c r="D286" s="494">
        <f t="shared" ca="1" si="28"/>
        <v>875204.83896057727</v>
      </c>
      <c r="E286" s="494">
        <f t="shared" ca="1" si="29"/>
        <v>938099.55464146868</v>
      </c>
      <c r="F286" s="494">
        <f t="shared" ca="1" si="30"/>
        <v>160638178.40731126</v>
      </c>
      <c r="G286" s="495">
        <v>52360</v>
      </c>
      <c r="H286" s="494">
        <f t="shared" ca="1" si="31"/>
        <v>4376.0241948028861</v>
      </c>
      <c r="I286" s="496">
        <f t="shared" ca="1" si="32"/>
        <v>79172.376201356819</v>
      </c>
      <c r="J286" s="508">
        <f t="shared" ca="1" si="34"/>
        <v>1896852.7939982056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1813304.393602046</v>
      </c>
      <c r="D287" s="494">
        <f t="shared" ca="1" si="28"/>
        <v>870123.46637293603</v>
      </c>
      <c r="E287" s="494">
        <f t="shared" ca="1" si="29"/>
        <v>943180.92722910992</v>
      </c>
      <c r="F287" s="494">
        <f t="shared" ca="1" si="30"/>
        <v>159694997.48008215</v>
      </c>
      <c r="G287" s="495">
        <v>52391</v>
      </c>
      <c r="H287" s="494">
        <f t="shared" ca="1" si="31"/>
        <v>4350.6173318646797</v>
      </c>
      <c r="I287" s="496">
        <f t="shared" ca="1" si="32"/>
        <v>81336.464333568598</v>
      </c>
      <c r="J287" s="508">
        <f t="shared" ca="1" si="34"/>
        <v>1898991.4752674794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1813304.393602046</v>
      </c>
      <c r="D288" s="494">
        <f t="shared" ca="1" si="28"/>
        <v>865014.56968377833</v>
      </c>
      <c r="E288" s="494">
        <f t="shared" ca="1" si="29"/>
        <v>948289.82391826762</v>
      </c>
      <c r="F288" s="494">
        <f t="shared" ca="1" si="30"/>
        <v>158746707.6561639</v>
      </c>
      <c r="G288" s="495">
        <v>52421</v>
      </c>
      <c r="H288" s="494">
        <f t="shared" ca="1" si="31"/>
        <v>4325.0728484188912</v>
      </c>
      <c r="I288" s="496">
        <f t="shared" ca="1" si="32"/>
        <v>78250.548765240237</v>
      </c>
      <c r="J288" s="508">
        <f t="shared" ca="1" si="34"/>
        <v>1895880.0152157051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1813304.393602046</v>
      </c>
      <c r="D289" s="494">
        <f t="shared" ca="1" si="28"/>
        <v>859877.99980422121</v>
      </c>
      <c r="E289" s="494">
        <f t="shared" ca="1" si="29"/>
        <v>953426.39379782474</v>
      </c>
      <c r="F289" s="494">
        <f t="shared" ca="1" si="30"/>
        <v>157793281.26236609</v>
      </c>
      <c r="G289" s="495">
        <v>52452</v>
      </c>
      <c r="H289" s="494">
        <f t="shared" ca="1" si="31"/>
        <v>4299.3899990211057</v>
      </c>
      <c r="I289" s="496">
        <f t="shared" ca="1" si="32"/>
        <v>80378.749643237636</v>
      </c>
      <c r="J289" s="508">
        <f t="shared" ca="1" si="34"/>
        <v>1897982.5332443046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1813304.393602046</v>
      </c>
      <c r="D290" s="494">
        <f t="shared" ca="1" si="28"/>
        <v>854713.6068378163</v>
      </c>
      <c r="E290" s="494">
        <f t="shared" ca="1" si="29"/>
        <v>958590.78676422965</v>
      </c>
      <c r="F290" s="494">
        <f t="shared" ca="1" si="30"/>
        <v>156834690.47560185</v>
      </c>
      <c r="G290" s="495">
        <v>52483</v>
      </c>
      <c r="H290" s="494">
        <f t="shared" ca="1" si="31"/>
        <v>4273.5680341890811</v>
      </c>
      <c r="I290" s="496">
        <f t="shared" ca="1" si="32"/>
        <v>79895.998079178025</v>
      </c>
      <c r="J290" s="508">
        <f t="shared" ca="1" si="34"/>
        <v>1897473.9597154129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1813304.393602046</v>
      </c>
      <c r="D291" s="494">
        <f t="shared" ca="1" si="28"/>
        <v>849521.24007617671</v>
      </c>
      <c r="E291" s="494">
        <f t="shared" ca="1" si="29"/>
        <v>963783.15352586925</v>
      </c>
      <c r="F291" s="494">
        <f t="shared" ca="1" si="30"/>
        <v>155870907.32207599</v>
      </c>
      <c r="G291" s="495">
        <v>52513</v>
      </c>
      <c r="H291" s="494">
        <f t="shared" ca="1" si="31"/>
        <v>4247.6062003808838</v>
      </c>
      <c r="I291" s="496">
        <f t="shared" ca="1" si="32"/>
        <v>76848.998333044903</v>
      </c>
      <c r="J291" s="508">
        <f t="shared" ca="1" si="34"/>
        <v>1894400.9981354717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1813304.393602046</v>
      </c>
      <c r="D292" s="494">
        <f t="shared" ca="1" si="28"/>
        <v>844300.74799457833</v>
      </c>
      <c r="E292" s="494">
        <f t="shared" ca="1" si="29"/>
        <v>969003.64560746762</v>
      </c>
      <c r="F292" s="494">
        <f t="shared" ca="1" si="30"/>
        <v>154901903.67646852</v>
      </c>
      <c r="G292" s="495">
        <v>52544</v>
      </c>
      <c r="H292" s="494">
        <f t="shared" ca="1" si="31"/>
        <v>4221.5037399728917</v>
      </c>
      <c r="I292" s="496">
        <f t="shared" ca="1" si="32"/>
        <v>78922.636074077804</v>
      </c>
      <c r="J292" s="508">
        <f t="shared" ca="1" si="34"/>
        <v>1896448.5334160966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1813304.393602046</v>
      </c>
      <c r="D293" s="494">
        <f t="shared" ca="1" si="28"/>
        <v>839051.97824753786</v>
      </c>
      <c r="E293" s="494">
        <f t="shared" ca="1" si="29"/>
        <v>974252.41535450809</v>
      </c>
      <c r="F293" s="494">
        <f t="shared" ca="1" si="30"/>
        <v>153927651.261114</v>
      </c>
      <c r="G293" s="495">
        <v>52574</v>
      </c>
      <c r="H293" s="494">
        <f t="shared" ca="1" si="31"/>
        <v>4195.2598912376889</v>
      </c>
      <c r="I293" s="496">
        <f t="shared" ca="1" si="32"/>
        <v>75901.932801469564</v>
      </c>
      <c r="J293" s="508">
        <f t="shared" ca="1" si="34"/>
        <v>1893401.586294753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1813304.393602046</v>
      </c>
      <c r="D294" s="494">
        <f t="shared" ca="1" si="28"/>
        <v>833774.77766436758</v>
      </c>
      <c r="E294" s="494">
        <f t="shared" ca="1" si="29"/>
        <v>979529.61593767838</v>
      </c>
      <c r="F294" s="494">
        <f t="shared" ca="1" si="30"/>
        <v>152948121.64517632</v>
      </c>
      <c r="G294" s="495">
        <v>52605</v>
      </c>
      <c r="H294" s="494">
        <f t="shared" ca="1" si="31"/>
        <v>4168.8738883218375</v>
      </c>
      <c r="I294" s="496">
        <f t="shared" ca="1" si="32"/>
        <v>77938.70075521071</v>
      </c>
      <c r="J294" s="508">
        <f t="shared" ca="1" si="34"/>
        <v>1895411.9682455785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1813304.393602046</v>
      </c>
      <c r="D295" s="494">
        <f t="shared" ca="1" si="28"/>
        <v>828468.99224470509</v>
      </c>
      <c r="E295" s="494">
        <f t="shared" ca="1" si="29"/>
        <v>984835.40135734086</v>
      </c>
      <c r="F295" s="494">
        <f t="shared" ca="1" si="30"/>
        <v>151963286.24381897</v>
      </c>
      <c r="G295" s="495">
        <v>52636</v>
      </c>
      <c r="H295" s="494">
        <f t="shared" ca="1" si="31"/>
        <v>4142.3449612235254</v>
      </c>
      <c r="I295" s="496">
        <f t="shared" ca="1" si="32"/>
        <v>77442.732259674274</v>
      </c>
      <c r="J295" s="508">
        <f t="shared" ca="1" si="34"/>
        <v>1894889.4708229436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1813304.393602046</v>
      </c>
      <c r="D296" s="494">
        <f t="shared" ca="1" si="28"/>
        <v>823134.4671540194</v>
      </c>
      <c r="E296" s="494">
        <f t="shared" ca="1" si="29"/>
        <v>990169.92644802656</v>
      </c>
      <c r="F296" s="494">
        <f t="shared" ca="1" si="30"/>
        <v>150973116.31737095</v>
      </c>
      <c r="G296" s="495">
        <v>52665</v>
      </c>
      <c r="H296" s="494">
        <f t="shared" ca="1" si="31"/>
        <v>4115.6723357700967</v>
      </c>
      <c r="I296" s="496">
        <f t="shared" ca="1" si="32"/>
        <v>71979.943250822238</v>
      </c>
      <c r="J296" s="508">
        <f t="shared" ca="1" si="34"/>
        <v>1889400.0091886381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1813304.393602046</v>
      </c>
      <c r="D297" s="494">
        <f t="shared" ca="1" si="28"/>
        <v>817771.04671909264</v>
      </c>
      <c r="E297" s="494">
        <f t="shared" ca="1" si="29"/>
        <v>995533.34688295331</v>
      </c>
      <c r="F297" s="494">
        <f t="shared" ca="1" si="30"/>
        <v>149977582.97048801</v>
      </c>
      <c r="G297" s="495">
        <v>52696</v>
      </c>
      <c r="H297" s="494">
        <f t="shared" ca="1" si="31"/>
        <v>4088.8552335954632</v>
      </c>
      <c r="I297" s="496">
        <f t="shared" ca="1" si="32"/>
        <v>76442.721228695475</v>
      </c>
      <c r="J297" s="508">
        <f t="shared" ca="1" si="34"/>
        <v>1893835.9700643369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1813304.393602046</v>
      </c>
      <c r="D298" s="494">
        <f t="shared" ca="1" si="28"/>
        <v>812378.5744234767</v>
      </c>
      <c r="E298" s="494">
        <f t="shared" ca="1" si="29"/>
        <v>1000925.8191785692</v>
      </c>
      <c r="F298" s="494">
        <f t="shared" ca="1" si="30"/>
        <v>148976657.15130943</v>
      </c>
      <c r="G298" s="495">
        <v>52726</v>
      </c>
      <c r="H298" s="494">
        <f t="shared" ca="1" si="31"/>
        <v>4061.8928721173834</v>
      </c>
      <c r="I298" s="496">
        <f t="shared" ca="1" si="32"/>
        <v>73489.01565553913</v>
      </c>
      <c r="J298" s="508">
        <f t="shared" ca="1" si="34"/>
        <v>1890855.3021297026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1813304.393602046</v>
      </c>
      <c r="D299" s="494">
        <f t="shared" ca="1" si="28"/>
        <v>806956.89290292608</v>
      </c>
      <c r="E299" s="494">
        <f t="shared" ca="1" si="29"/>
        <v>1006347.5006991199</v>
      </c>
      <c r="F299" s="494">
        <f t="shared" ca="1" si="30"/>
        <v>147970309.6506103</v>
      </c>
      <c r="G299" s="495">
        <v>52757</v>
      </c>
      <c r="H299" s="494">
        <f t="shared" ca="1" si="31"/>
        <v>4034.7844645146306</v>
      </c>
      <c r="I299" s="496">
        <f t="shared" ca="1" si="32"/>
        <v>75431.847404279673</v>
      </c>
      <c r="J299" s="508">
        <f t="shared" ca="1" si="34"/>
        <v>1892771.0254708403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1813304.393602046</v>
      </c>
      <c r="D300" s="494">
        <f t="shared" ca="1" si="28"/>
        <v>801505.84394080576</v>
      </c>
      <c r="E300" s="494">
        <f t="shared" ca="1" si="29"/>
        <v>1011798.5496612402</v>
      </c>
      <c r="F300" s="494">
        <f t="shared" ca="1" si="30"/>
        <v>146958511.10094905</v>
      </c>
      <c r="G300" s="495">
        <v>52787</v>
      </c>
      <c r="H300" s="494">
        <f t="shared" ca="1" si="31"/>
        <v>4007.5292197040289</v>
      </c>
      <c r="I300" s="496">
        <f t="shared" ca="1" si="32"/>
        <v>72505.451728799046</v>
      </c>
      <c r="J300" s="508">
        <f t="shared" ca="1" si="34"/>
        <v>1889817.3745505491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1813304.393602046</v>
      </c>
      <c r="D301" s="494">
        <f t="shared" ca="1" si="28"/>
        <v>796025.268463474</v>
      </c>
      <c r="E301" s="494">
        <f t="shared" ca="1" si="29"/>
        <v>1017279.125138572</v>
      </c>
      <c r="F301" s="494">
        <f t="shared" ca="1" si="30"/>
        <v>145941231.97581047</v>
      </c>
      <c r="G301" s="495">
        <v>52818</v>
      </c>
      <c r="H301" s="494">
        <f t="shared" ca="1" si="31"/>
        <v>3980.12634231737</v>
      </c>
      <c r="I301" s="496">
        <f t="shared" ca="1" si="32"/>
        <v>74409.992787447205</v>
      </c>
      <c r="J301" s="508">
        <f t="shared" ca="1" si="34"/>
        <v>1891694.5127318106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1813304.393602046</v>
      </c>
      <c r="D302" s="494">
        <f t="shared" ca="1" si="28"/>
        <v>790515.0065356401</v>
      </c>
      <c r="E302" s="494">
        <f t="shared" ca="1" si="29"/>
        <v>1022789.3870664058</v>
      </c>
      <c r="F302" s="494">
        <f t="shared" ca="1" si="30"/>
        <v>144918442.58874407</v>
      </c>
      <c r="G302" s="495">
        <v>52849</v>
      </c>
      <c r="H302" s="494">
        <f t="shared" ca="1" si="31"/>
        <v>3952.5750326782004</v>
      </c>
      <c r="I302" s="496">
        <f t="shared" ca="1" si="32"/>
        <v>73894.910457085367</v>
      </c>
      <c r="J302" s="508">
        <f t="shared" ca="1" si="34"/>
        <v>1891151.8790918095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1813304.393602046</v>
      </c>
      <c r="D303" s="494">
        <f t="shared" ca="1" si="28"/>
        <v>784974.89735569712</v>
      </c>
      <c r="E303" s="494">
        <f t="shared" ca="1" si="29"/>
        <v>1028329.4962463488</v>
      </c>
      <c r="F303" s="494">
        <f t="shared" ca="1" si="30"/>
        <v>143890113.09249774</v>
      </c>
      <c r="G303" s="495">
        <v>52879</v>
      </c>
      <c r="H303" s="494">
        <f t="shared" ca="1" si="31"/>
        <v>3924.8744867784858</v>
      </c>
      <c r="I303" s="496">
        <f t="shared" ca="1" si="32"/>
        <v>71010.036868484589</v>
      </c>
      <c r="J303" s="508">
        <f t="shared" ca="1" si="34"/>
        <v>1888239.304957309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1813304.393602046</v>
      </c>
      <c r="D304" s="494">
        <f t="shared" ref="D304:D367" ca="1" si="36">+F303*(($H$6/100)/$H$9)</f>
        <v>779404.77925102948</v>
      </c>
      <c r="E304" s="494">
        <f t="shared" ref="E304:E367" ca="1" si="37">+C304-D304</f>
        <v>1033899.6143510165</v>
      </c>
      <c r="F304" s="494">
        <f t="shared" ref="F304:F367" ca="1" si="38">IF(F303&lt;1,0,+F303-E304)</f>
        <v>142856213.47814673</v>
      </c>
      <c r="G304" s="495">
        <v>52910</v>
      </c>
      <c r="H304" s="494">
        <f t="shared" ref="H304:H367" ca="1" si="39">+D304*$H$7/100</f>
        <v>3897.0238962551475</v>
      </c>
      <c r="I304" s="496">
        <f t="shared" ref="I304:I367" ca="1" si="40">+F303*$R$41*O304</f>
        <v>72856.360595834689</v>
      </c>
      <c r="J304" s="508">
        <f t="shared" ca="1" si="34"/>
        <v>1890057.7780941357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1813304.393602046</v>
      </c>
      <c r="D305" s="494">
        <f t="shared" ca="1" si="36"/>
        <v>773804.48967329483</v>
      </c>
      <c r="E305" s="494">
        <f t="shared" ca="1" si="37"/>
        <v>1039499.9039287511</v>
      </c>
      <c r="F305" s="494">
        <f t="shared" ca="1" si="38"/>
        <v>141816713.57421798</v>
      </c>
      <c r="G305" s="495">
        <v>52940</v>
      </c>
      <c r="H305" s="494">
        <f t="shared" ca="1" si="39"/>
        <v>3869.0224483664742</v>
      </c>
      <c r="I305" s="496">
        <f t="shared" ca="1" si="40"/>
        <v>69999.544604291892</v>
      </c>
      <c r="J305" s="508">
        <f t="shared" ref="J305:J368" ca="1" si="42">+C305+H305+I305</f>
        <v>1887172.9606547044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1813304.393602046</v>
      </c>
      <c r="D306" s="494">
        <f t="shared" ca="1" si="36"/>
        <v>768173.86519368074</v>
      </c>
      <c r="E306" s="494">
        <f t="shared" ca="1" si="37"/>
        <v>1045130.5284083652</v>
      </c>
      <c r="F306" s="494">
        <f t="shared" ca="1" si="38"/>
        <v>140771583.0458096</v>
      </c>
      <c r="G306" s="495">
        <v>52971</v>
      </c>
      <c r="H306" s="494">
        <f t="shared" ca="1" si="39"/>
        <v>3840.8693259684037</v>
      </c>
      <c r="I306" s="496">
        <f t="shared" ca="1" si="40"/>
        <v>71806.529306412354</v>
      </c>
      <c r="J306" s="508">
        <f t="shared" ca="1" si="42"/>
        <v>1888951.7922344268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1813304.393602046</v>
      </c>
      <c r="D307" s="494">
        <f t="shared" ca="1" si="36"/>
        <v>762512.74149813538</v>
      </c>
      <c r="E307" s="494">
        <f t="shared" ca="1" si="37"/>
        <v>1050791.6521039107</v>
      </c>
      <c r="F307" s="494">
        <f t="shared" ca="1" si="38"/>
        <v>139720791.3937057</v>
      </c>
      <c r="G307" s="495">
        <v>53002</v>
      </c>
      <c r="H307" s="494">
        <f t="shared" ca="1" si="39"/>
        <v>3812.5637074906767</v>
      </c>
      <c r="I307" s="496">
        <f t="shared" ca="1" si="40"/>
        <v>71277.344882194913</v>
      </c>
      <c r="J307" s="508">
        <f t="shared" ca="1" si="42"/>
        <v>1888394.3021917315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1813304.393602046</v>
      </c>
      <c r="D308" s="494">
        <f t="shared" ca="1" si="36"/>
        <v>756820.95338257251</v>
      </c>
      <c r="E308" s="494">
        <f t="shared" ca="1" si="37"/>
        <v>1056483.4402194736</v>
      </c>
      <c r="F308" s="494">
        <f t="shared" ca="1" si="38"/>
        <v>138664307.95348623</v>
      </c>
      <c r="G308" s="495">
        <v>53030</v>
      </c>
      <c r="H308" s="494">
        <f t="shared" ca="1" si="39"/>
        <v>3784.1047669128625</v>
      </c>
      <c r="I308" s="496">
        <f t="shared" ca="1" si="40"/>
        <v>63898.975264054738</v>
      </c>
      <c r="J308" s="508">
        <f t="shared" ca="1" si="42"/>
        <v>1880987.4736330134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1813304.393602046</v>
      </c>
      <c r="D309" s="494">
        <f t="shared" ca="1" si="36"/>
        <v>751098.33474805043</v>
      </c>
      <c r="E309" s="494">
        <f t="shared" ca="1" si="37"/>
        <v>1062206.0588539955</v>
      </c>
      <c r="F309" s="494">
        <f t="shared" ca="1" si="38"/>
        <v>137602101.89463225</v>
      </c>
      <c r="G309" s="495">
        <v>53061</v>
      </c>
      <c r="H309" s="494">
        <f t="shared" ca="1" si="39"/>
        <v>3755.4916737402523</v>
      </c>
      <c r="I309" s="496">
        <f t="shared" ca="1" si="40"/>
        <v>70210.361260448524</v>
      </c>
      <c r="J309" s="508">
        <f t="shared" ca="1" si="42"/>
        <v>1887270.2465362349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1813304.393602046</v>
      </c>
      <c r="D310" s="494">
        <f t="shared" ca="1" si="36"/>
        <v>745344.71859592467</v>
      </c>
      <c r="E310" s="494">
        <f t="shared" ca="1" si="37"/>
        <v>1067959.6750061214</v>
      </c>
      <c r="F310" s="494">
        <f t="shared" ca="1" si="38"/>
        <v>136534142.21962613</v>
      </c>
      <c r="G310" s="495">
        <v>53091</v>
      </c>
      <c r="H310" s="494">
        <f t="shared" ca="1" si="39"/>
        <v>3726.7235929796234</v>
      </c>
      <c r="I310" s="496">
        <f t="shared" ca="1" si="40"/>
        <v>67425.029928369797</v>
      </c>
      <c r="J310" s="508">
        <f t="shared" ca="1" si="42"/>
        <v>1884456.1471233955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1813304.393602046</v>
      </c>
      <c r="D311" s="494">
        <f t="shared" ca="1" si="36"/>
        <v>739559.93702297483</v>
      </c>
      <c r="E311" s="494">
        <f t="shared" ca="1" si="37"/>
        <v>1073744.456579071</v>
      </c>
      <c r="F311" s="494">
        <f t="shared" ca="1" si="38"/>
        <v>135460397.76304707</v>
      </c>
      <c r="G311" s="495">
        <v>53122</v>
      </c>
      <c r="H311" s="494">
        <f t="shared" ca="1" si="39"/>
        <v>3697.7996851148741</v>
      </c>
      <c r="I311" s="496">
        <f t="shared" ca="1" si="40"/>
        <v>69131.787343870688</v>
      </c>
      <c r="J311" s="508">
        <f t="shared" ca="1" si="42"/>
        <v>1886133.9806310313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1813304.393602046</v>
      </c>
      <c r="D312" s="494">
        <f t="shared" ca="1" si="36"/>
        <v>733743.82121650502</v>
      </c>
      <c r="E312" s="494">
        <f t="shared" ca="1" si="37"/>
        <v>1079560.5723855409</v>
      </c>
      <c r="F312" s="494">
        <f t="shared" ca="1" si="38"/>
        <v>134380837.19066152</v>
      </c>
      <c r="G312" s="495">
        <v>53152</v>
      </c>
      <c r="H312" s="494">
        <f t="shared" ca="1" si="39"/>
        <v>3668.7191060825253</v>
      </c>
      <c r="I312" s="496">
        <f t="shared" ca="1" si="40"/>
        <v>66375.594903893056</v>
      </c>
      <c r="J312" s="508">
        <f t="shared" ca="1" si="42"/>
        <v>1883348.7076120216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1813304.393602046</v>
      </c>
      <c r="D313" s="494">
        <f t="shared" ca="1" si="36"/>
        <v>727896.20144941658</v>
      </c>
      <c r="E313" s="494">
        <f t="shared" ca="1" si="37"/>
        <v>1085408.1921526294</v>
      </c>
      <c r="F313" s="494">
        <f t="shared" ca="1" si="38"/>
        <v>133295428.99850889</v>
      </c>
      <c r="G313" s="495">
        <v>53183</v>
      </c>
      <c r="H313" s="494">
        <f t="shared" ca="1" si="39"/>
        <v>3639.4810072470827</v>
      </c>
      <c r="I313" s="496">
        <f t="shared" ca="1" si="40"/>
        <v>68041.49723087161</v>
      </c>
      <c r="J313" s="508">
        <f t="shared" ca="1" si="42"/>
        <v>1884985.3718401645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1813304.393602046</v>
      </c>
      <c r="D314" s="494">
        <f t="shared" ca="1" si="36"/>
        <v>722016.90707525646</v>
      </c>
      <c r="E314" s="494">
        <f t="shared" ca="1" si="37"/>
        <v>1091287.4865267896</v>
      </c>
      <c r="F314" s="494">
        <f t="shared" ca="1" si="38"/>
        <v>132204141.5119821</v>
      </c>
      <c r="G314" s="495">
        <v>53214</v>
      </c>
      <c r="H314" s="494">
        <f t="shared" ca="1" si="39"/>
        <v>3610.0845353762825</v>
      </c>
      <c r="I314" s="496">
        <f t="shared" ca="1" si="40"/>
        <v>67491.918882911661</v>
      </c>
      <c r="J314" s="508">
        <f t="shared" ca="1" si="42"/>
        <v>1884406.3970203337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1813304.393602046</v>
      </c>
      <c r="D315" s="494">
        <f t="shared" ca="1" si="36"/>
        <v>716105.76652323641</v>
      </c>
      <c r="E315" s="494">
        <f t="shared" ca="1" si="37"/>
        <v>1097198.6270788095</v>
      </c>
      <c r="F315" s="494">
        <f t="shared" ca="1" si="38"/>
        <v>131106942.88490328</v>
      </c>
      <c r="G315" s="495">
        <v>53244</v>
      </c>
      <c r="H315" s="494">
        <f t="shared" ca="1" si="39"/>
        <v>3580.5288326161822</v>
      </c>
      <c r="I315" s="496">
        <f t="shared" ca="1" si="40"/>
        <v>64780.029340871224</v>
      </c>
      <c r="J315" s="508">
        <f t="shared" ca="1" si="42"/>
        <v>1881664.9517755334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1813304.393602046</v>
      </c>
      <c r="D316" s="494">
        <f t="shared" ca="1" si="36"/>
        <v>710162.60729322617</v>
      </c>
      <c r="E316" s="494">
        <f t="shared" ca="1" si="37"/>
        <v>1103141.7863088199</v>
      </c>
      <c r="F316" s="494">
        <f t="shared" ca="1" si="38"/>
        <v>130003801.09859446</v>
      </c>
      <c r="G316" s="495">
        <v>53275</v>
      </c>
      <c r="H316" s="494">
        <f t="shared" ca="1" si="39"/>
        <v>3550.8130364661311</v>
      </c>
      <c r="I316" s="496">
        <f t="shared" ca="1" si="40"/>
        <v>66383.815414056022</v>
      </c>
      <c r="J316" s="508">
        <f t="shared" ca="1" si="42"/>
        <v>1883239.0220525679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1813304.393602046</v>
      </c>
      <c r="D317" s="494">
        <f t="shared" ca="1" si="36"/>
        <v>704187.25595072005</v>
      </c>
      <c r="E317" s="494">
        <f t="shared" ca="1" si="37"/>
        <v>1109117.1376513259</v>
      </c>
      <c r="F317" s="494">
        <f t="shared" ca="1" si="38"/>
        <v>128894683.96094313</v>
      </c>
      <c r="G317" s="495">
        <v>53305</v>
      </c>
      <c r="H317" s="494">
        <f t="shared" ca="1" si="39"/>
        <v>3520.9362797536</v>
      </c>
      <c r="I317" s="496">
        <f t="shared" ca="1" si="40"/>
        <v>63701.862538311274</v>
      </c>
      <c r="J317" s="508">
        <f t="shared" ca="1" si="42"/>
        <v>1880527.1924201108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1813304.393602046</v>
      </c>
      <c r="D318" s="494">
        <f t="shared" ca="1" si="36"/>
        <v>698179.53812177537</v>
      </c>
      <c r="E318" s="494">
        <f t="shared" ca="1" si="37"/>
        <v>1115124.8554802705</v>
      </c>
      <c r="F318" s="494">
        <f t="shared" ca="1" si="38"/>
        <v>127779559.10546286</v>
      </c>
      <c r="G318" s="495">
        <v>53336</v>
      </c>
      <c r="H318" s="494">
        <f t="shared" ca="1" si="39"/>
        <v>3490.8976906088769</v>
      </c>
      <c r="I318" s="496">
        <f t="shared" ca="1" si="40"/>
        <v>65263.674978890871</v>
      </c>
      <c r="J318" s="508">
        <f t="shared" ca="1" si="42"/>
        <v>1882058.9662715457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1813304.393602046</v>
      </c>
      <c r="D319" s="494">
        <f t="shared" ca="1" si="36"/>
        <v>692139.2784879239</v>
      </c>
      <c r="E319" s="494">
        <f t="shared" ca="1" si="37"/>
        <v>1121165.1151141222</v>
      </c>
      <c r="F319" s="494">
        <f t="shared" ca="1" si="38"/>
        <v>126658393.99034874</v>
      </c>
      <c r="G319" s="495">
        <v>53367</v>
      </c>
      <c r="H319" s="494">
        <f t="shared" ca="1" si="39"/>
        <v>3460.6963924396196</v>
      </c>
      <c r="I319" s="496">
        <f t="shared" ca="1" si="40"/>
        <v>64699.050093732694</v>
      </c>
      <c r="J319" s="508">
        <f t="shared" ca="1" si="42"/>
        <v>1881464.1400882183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1813304.393602046</v>
      </c>
      <c r="D320" s="494">
        <f t="shared" ca="1" si="36"/>
        <v>686066.3007810557</v>
      </c>
      <c r="E320" s="494">
        <f t="shared" ca="1" si="37"/>
        <v>1127238.0928209904</v>
      </c>
      <c r="F320" s="494">
        <f t="shared" ca="1" si="38"/>
        <v>125531155.89752775</v>
      </c>
      <c r="G320" s="495">
        <v>53395</v>
      </c>
      <c r="H320" s="494">
        <f t="shared" ca="1" si="39"/>
        <v>3430.3315039052786</v>
      </c>
      <c r="I320" s="496">
        <f t="shared" ca="1" si="40"/>
        <v>57925.105518252822</v>
      </c>
      <c r="J320" s="508">
        <f t="shared" ca="1" si="42"/>
        <v>1874659.8306242041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1813304.393602046</v>
      </c>
      <c r="D321" s="494">
        <f t="shared" ca="1" si="36"/>
        <v>679960.42777827533</v>
      </c>
      <c r="E321" s="494">
        <f t="shared" ca="1" si="37"/>
        <v>1133343.9658237705</v>
      </c>
      <c r="F321" s="494">
        <f t="shared" ca="1" si="38"/>
        <v>124397811.93170398</v>
      </c>
      <c r="G321" s="495">
        <v>53426</v>
      </c>
      <c r="H321" s="494">
        <f t="shared" ca="1" si="39"/>
        <v>3399.8021388913767</v>
      </c>
      <c r="I321" s="496">
        <f t="shared" ca="1" si="40"/>
        <v>63560.608602781547</v>
      </c>
      <c r="J321" s="508">
        <f t="shared" ca="1" si="42"/>
        <v>1880264.8043437188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1813304.393602046</v>
      </c>
      <c r="D322" s="494">
        <f t="shared" ca="1" si="36"/>
        <v>673821.48129672999</v>
      </c>
      <c r="E322" s="494">
        <f t="shared" ca="1" si="37"/>
        <v>1139482.912305316</v>
      </c>
      <c r="F322" s="494">
        <f t="shared" ca="1" si="38"/>
        <v>123258329.01939867</v>
      </c>
      <c r="G322" s="495">
        <v>53456</v>
      </c>
      <c r="H322" s="494">
        <f t="shared" ca="1" si="39"/>
        <v>3369.1074064836498</v>
      </c>
      <c r="I322" s="496">
        <f t="shared" ca="1" si="40"/>
        <v>60954.927846534949</v>
      </c>
      <c r="J322" s="508">
        <f t="shared" ca="1" si="42"/>
        <v>1877628.4288550646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1813304.393602046</v>
      </c>
      <c r="D323" s="494">
        <f t="shared" ca="1" si="36"/>
        <v>667649.28218840947</v>
      </c>
      <c r="E323" s="494">
        <f t="shared" ca="1" si="37"/>
        <v>1145655.1114136365</v>
      </c>
      <c r="F323" s="494">
        <f t="shared" ca="1" si="38"/>
        <v>122112673.90798503</v>
      </c>
      <c r="G323" s="495">
        <v>53487</v>
      </c>
      <c r="H323" s="494">
        <f t="shared" ca="1" si="39"/>
        <v>3338.2464109420475</v>
      </c>
      <c r="I323" s="496">
        <f t="shared" ca="1" si="40"/>
        <v>62409.800593488857</v>
      </c>
      <c r="J323" s="508">
        <f t="shared" ca="1" si="42"/>
        <v>1879052.4406064767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1813304.393602046</v>
      </c>
      <c r="D324" s="494">
        <f t="shared" ca="1" si="36"/>
        <v>661443.65033491899</v>
      </c>
      <c r="E324" s="494">
        <f t="shared" ca="1" si="37"/>
        <v>1151860.7432671268</v>
      </c>
      <c r="F324" s="494">
        <f t="shared" ca="1" si="38"/>
        <v>120960813.1647179</v>
      </c>
      <c r="G324" s="495">
        <v>53517</v>
      </c>
      <c r="H324" s="494">
        <f t="shared" ca="1" si="39"/>
        <v>3307.2182516745947</v>
      </c>
      <c r="I324" s="496">
        <f t="shared" ca="1" si="40"/>
        <v>59835.210214912659</v>
      </c>
      <c r="J324" s="508">
        <f t="shared" ca="1" si="42"/>
        <v>1876446.8220686333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1813304.393602046</v>
      </c>
      <c r="D325" s="494">
        <f t="shared" ca="1" si="36"/>
        <v>655204.40464222198</v>
      </c>
      <c r="E325" s="494">
        <f t="shared" ca="1" si="37"/>
        <v>1158099.988959824</v>
      </c>
      <c r="F325" s="494">
        <f t="shared" ca="1" si="38"/>
        <v>119802713.17575808</v>
      </c>
      <c r="G325" s="495">
        <v>53548</v>
      </c>
      <c r="H325" s="494">
        <f t="shared" ca="1" si="39"/>
        <v>3276.0220232111101</v>
      </c>
      <c r="I325" s="496">
        <f t="shared" ca="1" si="40"/>
        <v>61246.491732402152</v>
      </c>
      <c r="J325" s="508">
        <f t="shared" ca="1" si="42"/>
        <v>1877826.9073576592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1813304.393602046</v>
      </c>
      <c r="D326" s="494">
        <f t="shared" ca="1" si="36"/>
        <v>648931.36303535628</v>
      </c>
      <c r="E326" s="494">
        <f t="shared" ca="1" si="37"/>
        <v>1164373.0305666896</v>
      </c>
      <c r="F326" s="494">
        <f t="shared" ca="1" si="38"/>
        <v>118638340.14519139</v>
      </c>
      <c r="G326" s="495">
        <v>53579</v>
      </c>
      <c r="H326" s="494">
        <f t="shared" ca="1" si="39"/>
        <v>3244.6568151767815</v>
      </c>
      <c r="I326" s="496">
        <f t="shared" ca="1" si="40"/>
        <v>60660.107104658833</v>
      </c>
      <c r="J326" s="508">
        <f t="shared" ca="1" si="42"/>
        <v>1877209.1575218816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1813304.393602046</v>
      </c>
      <c r="D327" s="494">
        <f t="shared" ca="1" si="36"/>
        <v>642624.34245312004</v>
      </c>
      <c r="E327" s="494">
        <f t="shared" ca="1" si="37"/>
        <v>1170680.0511489259</v>
      </c>
      <c r="F327" s="494">
        <f t="shared" ca="1" si="38"/>
        <v>117467660.09404247</v>
      </c>
      <c r="G327" s="495">
        <v>53609</v>
      </c>
      <c r="H327" s="494">
        <f t="shared" ca="1" si="39"/>
        <v>3213.1217122656003</v>
      </c>
      <c r="I327" s="496">
        <f t="shared" ca="1" si="40"/>
        <v>58132.786671143775</v>
      </c>
      <c r="J327" s="508">
        <f t="shared" ca="1" si="42"/>
        <v>1874650.3019854552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1813304.393602046</v>
      </c>
      <c r="D328" s="494">
        <f t="shared" ca="1" si="36"/>
        <v>636283.15884272999</v>
      </c>
      <c r="E328" s="494">
        <f t="shared" ca="1" si="37"/>
        <v>1177021.2347593158</v>
      </c>
      <c r="F328" s="494">
        <f t="shared" ca="1" si="38"/>
        <v>116290638.85928315</v>
      </c>
      <c r="G328" s="495">
        <v>53640</v>
      </c>
      <c r="H328" s="494">
        <f t="shared" ca="1" si="39"/>
        <v>3181.4157942136499</v>
      </c>
      <c r="I328" s="496">
        <f t="shared" ca="1" si="40"/>
        <v>59477.791894283495</v>
      </c>
      <c r="J328" s="508">
        <f t="shared" ca="1" si="42"/>
        <v>1875963.6012905431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1813304.393602046</v>
      </c>
      <c r="D329" s="494">
        <f t="shared" ca="1" si="36"/>
        <v>629907.6271544504</v>
      </c>
      <c r="E329" s="494">
        <f t="shared" ca="1" si="37"/>
        <v>1183396.7664475956</v>
      </c>
      <c r="F329" s="494">
        <f t="shared" ca="1" si="38"/>
        <v>115107242.09283556</v>
      </c>
      <c r="G329" s="495">
        <v>53670</v>
      </c>
      <c r="H329" s="494">
        <f t="shared" ca="1" si="39"/>
        <v>3149.5381357722522</v>
      </c>
      <c r="I329" s="496">
        <f t="shared" ca="1" si="40"/>
        <v>56982.413041048734</v>
      </c>
      <c r="J329" s="508">
        <f t="shared" ca="1" si="42"/>
        <v>1873436.344778867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1813304.393602046</v>
      </c>
      <c r="D330" s="494">
        <f t="shared" ca="1" si="36"/>
        <v>623497.56133619265</v>
      </c>
      <c r="E330" s="494">
        <f t="shared" ca="1" si="37"/>
        <v>1189806.8322658534</v>
      </c>
      <c r="F330" s="494">
        <f t="shared" ca="1" si="38"/>
        <v>113917435.26056971</v>
      </c>
      <c r="G330" s="495">
        <v>53701</v>
      </c>
      <c r="H330" s="494">
        <f t="shared" ca="1" si="39"/>
        <v>3117.4878066809633</v>
      </c>
      <c r="I330" s="496">
        <f t="shared" ca="1" si="40"/>
        <v>58282.633579672402</v>
      </c>
      <c r="J330" s="508">
        <f t="shared" ca="1" si="42"/>
        <v>1874704.5149883993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1813304.393602046</v>
      </c>
      <c r="D331" s="494">
        <f t="shared" ca="1" si="36"/>
        <v>617052.77432808594</v>
      </c>
      <c r="E331" s="494">
        <f t="shared" ca="1" si="37"/>
        <v>1196251.6192739601</v>
      </c>
      <c r="F331" s="494">
        <f t="shared" ca="1" si="38"/>
        <v>112721183.64129575</v>
      </c>
      <c r="G331" s="495">
        <v>53732</v>
      </c>
      <c r="H331" s="494">
        <f t="shared" ca="1" si="39"/>
        <v>3085.2638716404299</v>
      </c>
      <c r="I331" s="496">
        <f t="shared" ca="1" si="40"/>
        <v>57680.194720268453</v>
      </c>
      <c r="J331" s="508">
        <f t="shared" ca="1" si="42"/>
        <v>1874069.8521939549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1813304.393602046</v>
      </c>
      <c r="D332" s="494">
        <f t="shared" ca="1" si="36"/>
        <v>610573.07805701869</v>
      </c>
      <c r="E332" s="494">
        <f t="shared" ca="1" si="37"/>
        <v>1202731.3155450271</v>
      </c>
      <c r="F332" s="494">
        <f t="shared" ca="1" si="38"/>
        <v>111518452.32575072</v>
      </c>
      <c r="G332" s="495">
        <v>53760</v>
      </c>
      <c r="H332" s="494">
        <f t="shared" ca="1" si="39"/>
        <v>3052.8653902850933</v>
      </c>
      <c r="I332" s="496">
        <f t="shared" ca="1" si="40"/>
        <v>51551.15465195258</v>
      </c>
      <c r="J332" s="508">
        <f t="shared" ca="1" si="42"/>
        <v>1867908.4136442838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1813304.393602046</v>
      </c>
      <c r="D333" s="494">
        <f t="shared" ca="1" si="36"/>
        <v>604058.28343114979</v>
      </c>
      <c r="E333" s="494">
        <f t="shared" ca="1" si="37"/>
        <v>1209246.1101708962</v>
      </c>
      <c r="F333" s="494">
        <f t="shared" ca="1" si="38"/>
        <v>110309206.21557982</v>
      </c>
      <c r="G333" s="495">
        <v>53791</v>
      </c>
      <c r="H333" s="494">
        <f t="shared" ca="1" si="39"/>
        <v>3020.2914171557491</v>
      </c>
      <c r="I333" s="496">
        <f t="shared" ca="1" si="40"/>
        <v>56465.509694271772</v>
      </c>
      <c r="J333" s="508">
        <f t="shared" ca="1" si="42"/>
        <v>1872790.1947134733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1813304.393602046</v>
      </c>
      <c r="D334" s="494">
        <f t="shared" ca="1" si="36"/>
        <v>597508.20033439074</v>
      </c>
      <c r="E334" s="494">
        <f t="shared" ca="1" si="37"/>
        <v>1215796.1932676551</v>
      </c>
      <c r="F334" s="494">
        <f t="shared" ca="1" si="38"/>
        <v>109093410.02231216</v>
      </c>
      <c r="G334" s="495">
        <v>53821</v>
      </c>
      <c r="H334" s="494">
        <f t="shared" ca="1" si="39"/>
        <v>2987.5410016719538</v>
      </c>
      <c r="I334" s="496">
        <f t="shared" ca="1" si="40"/>
        <v>54051.511045634106</v>
      </c>
      <c r="J334" s="508">
        <f t="shared" ca="1" si="42"/>
        <v>1870343.4456493519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1813304.393602046</v>
      </c>
      <c r="D335" s="494">
        <f t="shared" ca="1" si="36"/>
        <v>590922.63762085757</v>
      </c>
      <c r="E335" s="494">
        <f t="shared" ca="1" si="37"/>
        <v>1222381.7559811883</v>
      </c>
      <c r="F335" s="494">
        <f t="shared" ca="1" si="38"/>
        <v>107871028.26633097</v>
      </c>
      <c r="G335" s="495">
        <v>53852</v>
      </c>
      <c r="H335" s="494">
        <f t="shared" ca="1" si="39"/>
        <v>2954.6131881042879</v>
      </c>
      <c r="I335" s="496">
        <f t="shared" ca="1" si="40"/>
        <v>55237.629941297389</v>
      </c>
      <c r="J335" s="508">
        <f t="shared" ca="1" si="42"/>
        <v>1871496.6367314477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1813304.393602046</v>
      </c>
      <c r="D336" s="494">
        <f t="shared" ca="1" si="36"/>
        <v>584301.40310929273</v>
      </c>
      <c r="E336" s="494">
        <f t="shared" ca="1" si="37"/>
        <v>1229002.9904927532</v>
      </c>
      <c r="F336" s="494">
        <f t="shared" ca="1" si="38"/>
        <v>106642025.27583823</v>
      </c>
      <c r="G336" s="495">
        <v>53882</v>
      </c>
      <c r="H336" s="494">
        <f t="shared" ca="1" si="39"/>
        <v>2921.5070155464637</v>
      </c>
      <c r="I336" s="496">
        <f t="shared" ca="1" si="40"/>
        <v>52856.803850502176</v>
      </c>
      <c r="J336" s="508">
        <f t="shared" ca="1" si="42"/>
        <v>1869082.7044680947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1813304.393602046</v>
      </c>
      <c r="D337" s="494">
        <f t="shared" ca="1" si="36"/>
        <v>577644.30357745709</v>
      </c>
      <c r="E337" s="494">
        <f t="shared" ca="1" si="37"/>
        <v>1235660.0900245889</v>
      </c>
      <c r="F337" s="494">
        <f t="shared" ca="1" si="38"/>
        <v>105406365.18581364</v>
      </c>
      <c r="G337" s="495">
        <v>53913</v>
      </c>
      <c r="H337" s="494">
        <f t="shared" ca="1" si="39"/>
        <v>2888.2215178872852</v>
      </c>
      <c r="I337" s="496">
        <f t="shared" ca="1" si="40"/>
        <v>53996.412131332749</v>
      </c>
      <c r="J337" s="508">
        <f t="shared" ca="1" si="42"/>
        <v>1870189.0272512659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1813304.393602046</v>
      </c>
      <c r="D338" s="494">
        <f t="shared" ca="1" si="36"/>
        <v>570951.1447564906</v>
      </c>
      <c r="E338" s="494">
        <f t="shared" ca="1" si="37"/>
        <v>1242353.2488455554</v>
      </c>
      <c r="F338" s="494">
        <f t="shared" ca="1" si="38"/>
        <v>104164011.93696807</v>
      </c>
      <c r="G338" s="495">
        <v>53944</v>
      </c>
      <c r="H338" s="494">
        <f t="shared" ca="1" si="39"/>
        <v>2854.7557237824531</v>
      </c>
      <c r="I338" s="496">
        <f t="shared" ca="1" si="40"/>
        <v>53370.756239083632</v>
      </c>
      <c r="J338" s="508">
        <f t="shared" ca="1" si="42"/>
        <v>1869529.9055649119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1813304.393602046</v>
      </c>
      <c r="D339" s="494">
        <f t="shared" ca="1" si="36"/>
        <v>564221.73132524372</v>
      </c>
      <c r="E339" s="494">
        <f t="shared" ca="1" si="37"/>
        <v>1249082.6622768021</v>
      </c>
      <c r="F339" s="494">
        <f t="shared" ca="1" si="38"/>
        <v>102914929.27469127</v>
      </c>
      <c r="G339" s="495">
        <v>53974</v>
      </c>
      <c r="H339" s="494">
        <f t="shared" ca="1" si="39"/>
        <v>2821.1086566262184</v>
      </c>
      <c r="I339" s="496">
        <f t="shared" ca="1" si="40"/>
        <v>51040.365849114351</v>
      </c>
      <c r="J339" s="508">
        <f t="shared" ca="1" si="42"/>
        <v>1867165.8681077864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1813304.393602046</v>
      </c>
      <c r="D340" s="494">
        <f t="shared" ca="1" si="36"/>
        <v>557455.86690457771</v>
      </c>
      <c r="E340" s="494">
        <f t="shared" ca="1" si="37"/>
        <v>1255848.5266974682</v>
      </c>
      <c r="F340" s="494">
        <f t="shared" ca="1" si="38"/>
        <v>101659080.7479938</v>
      </c>
      <c r="G340" s="495">
        <v>54005</v>
      </c>
      <c r="H340" s="494">
        <f t="shared" ca="1" si="39"/>
        <v>2787.2793345228883</v>
      </c>
      <c r="I340" s="496">
        <f t="shared" ca="1" si="40"/>
        <v>52109.25918941867</v>
      </c>
      <c r="J340" s="508">
        <f t="shared" ca="1" si="42"/>
        <v>1868200.9321259875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1813304.393602046</v>
      </c>
      <c r="D341" s="494">
        <f t="shared" ca="1" si="36"/>
        <v>550653.35405163304</v>
      </c>
      <c r="E341" s="494">
        <f t="shared" ca="1" si="37"/>
        <v>1262651.0395504129</v>
      </c>
      <c r="F341" s="494">
        <f t="shared" ca="1" si="38"/>
        <v>100396429.70844339</v>
      </c>
      <c r="G341" s="495">
        <v>54035</v>
      </c>
      <c r="H341" s="494">
        <f t="shared" ca="1" si="39"/>
        <v>2753.2667702581653</v>
      </c>
      <c r="I341" s="496">
        <f t="shared" ca="1" si="40"/>
        <v>49812.94956651696</v>
      </c>
      <c r="J341" s="508">
        <f t="shared" ca="1" si="42"/>
        <v>1865870.6099388211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1813304.393602046</v>
      </c>
      <c r="D342" s="494">
        <f t="shared" ca="1" si="36"/>
        <v>543813.99425406836</v>
      </c>
      <c r="E342" s="494">
        <f t="shared" ca="1" si="37"/>
        <v>1269490.3993479777</v>
      </c>
      <c r="F342" s="494">
        <f t="shared" ca="1" si="38"/>
        <v>99126939.309095412</v>
      </c>
      <c r="G342" s="495">
        <v>54066</v>
      </c>
      <c r="H342" s="494">
        <f t="shared" ca="1" si="39"/>
        <v>2719.0699712703417</v>
      </c>
      <c r="I342" s="496">
        <f t="shared" ca="1" si="40"/>
        <v>50834.058909041829</v>
      </c>
      <c r="J342" s="508">
        <f t="shared" ca="1" si="42"/>
        <v>1866857.5224823582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1813304.393602046</v>
      </c>
      <c r="D343" s="494">
        <f t="shared" ca="1" si="36"/>
        <v>536937.58792426682</v>
      </c>
      <c r="E343" s="494">
        <f t="shared" ca="1" si="37"/>
        <v>1276366.805677779</v>
      </c>
      <c r="F343" s="494">
        <f t="shared" ca="1" si="38"/>
        <v>97850572.503417641</v>
      </c>
      <c r="G343" s="495">
        <v>54097</v>
      </c>
      <c r="H343" s="494">
        <f t="shared" ca="1" si="39"/>
        <v>2684.687939621334</v>
      </c>
      <c r="I343" s="496">
        <f t="shared" ca="1" si="40"/>
        <v>50191.273603505309</v>
      </c>
      <c r="J343" s="508">
        <f t="shared" ca="1" si="42"/>
        <v>1866180.3551451724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1813304.393602046</v>
      </c>
      <c r="D344" s="494">
        <f t="shared" ca="1" si="36"/>
        <v>530023.9343935122</v>
      </c>
      <c r="E344" s="494">
        <f t="shared" ca="1" si="37"/>
        <v>1283280.4592085336</v>
      </c>
      <c r="F344" s="494">
        <f t="shared" ca="1" si="38"/>
        <v>96567292.044209108</v>
      </c>
      <c r="G344" s="495">
        <v>54126</v>
      </c>
      <c r="H344" s="494">
        <f t="shared" ca="1" si="39"/>
        <v>2650.1196719675609</v>
      </c>
      <c r="I344" s="496">
        <f t="shared" ca="1" si="40"/>
        <v>46348.554509118818</v>
      </c>
      <c r="J344" s="508">
        <f t="shared" ca="1" si="42"/>
        <v>1862303.0677831324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1813304.393602046</v>
      </c>
      <c r="D345" s="494">
        <f t="shared" ca="1" si="36"/>
        <v>523072.83190613269</v>
      </c>
      <c r="E345" s="494">
        <f t="shared" ca="1" si="37"/>
        <v>1290231.5616959133</v>
      </c>
      <c r="F345" s="494">
        <f t="shared" ca="1" si="38"/>
        <v>95277060.482513189</v>
      </c>
      <c r="G345" s="495">
        <v>54157</v>
      </c>
      <c r="H345" s="494">
        <f t="shared" ca="1" si="39"/>
        <v>2615.3641595306635</v>
      </c>
      <c r="I345" s="496">
        <f t="shared" ca="1" si="40"/>
        <v>48895.238871717876</v>
      </c>
      <c r="J345" s="508">
        <f t="shared" ca="1" si="42"/>
        <v>1864814.9966332945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1813304.393602046</v>
      </c>
      <c r="D346" s="494">
        <f t="shared" ca="1" si="36"/>
        <v>516084.0776136131</v>
      </c>
      <c r="E346" s="494">
        <f t="shared" ca="1" si="37"/>
        <v>1297220.3159884328</v>
      </c>
      <c r="F346" s="494">
        <f t="shared" ca="1" si="38"/>
        <v>93979840.166524753</v>
      </c>
      <c r="G346" s="495">
        <v>54187</v>
      </c>
      <c r="H346" s="494">
        <f t="shared" ca="1" si="39"/>
        <v>2580.4203880680657</v>
      </c>
      <c r="I346" s="496">
        <f t="shared" ca="1" si="40"/>
        <v>46685.75963643146</v>
      </c>
      <c r="J346" s="508">
        <f t="shared" ca="1" si="42"/>
        <v>1862570.5736265455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1813304.393602046</v>
      </c>
      <c r="D347" s="494">
        <f t="shared" ca="1" si="36"/>
        <v>509057.46756867575</v>
      </c>
      <c r="E347" s="494">
        <f t="shared" ca="1" si="37"/>
        <v>1304246.9260333702</v>
      </c>
      <c r="F347" s="494">
        <f t="shared" ca="1" si="38"/>
        <v>92675593.24049139</v>
      </c>
      <c r="G347" s="495">
        <v>54218</v>
      </c>
      <c r="H347" s="494">
        <f t="shared" ca="1" si="39"/>
        <v>2545.2873378433787</v>
      </c>
      <c r="I347" s="496">
        <f t="shared" ca="1" si="40"/>
        <v>47585.125737650364</v>
      </c>
      <c r="J347" s="508">
        <f t="shared" ca="1" si="42"/>
        <v>1863434.8066775396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1813304.393602046</v>
      </c>
      <c r="D348" s="494">
        <f t="shared" ca="1" si="36"/>
        <v>501992.79671932838</v>
      </c>
      <c r="E348" s="494">
        <f t="shared" ca="1" si="37"/>
        <v>1311311.5968827177</v>
      </c>
      <c r="F348" s="494">
        <f t="shared" ca="1" si="38"/>
        <v>91364281.643608674</v>
      </c>
      <c r="G348" s="495">
        <v>54248</v>
      </c>
      <c r="H348" s="494">
        <f t="shared" ca="1" si="39"/>
        <v>2509.9639835966418</v>
      </c>
      <c r="I348" s="496">
        <f t="shared" ca="1" si="40"/>
        <v>45411.040687840781</v>
      </c>
      <c r="J348" s="508">
        <f t="shared" ca="1" si="42"/>
        <v>1861225.3982734834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1813304.393602046</v>
      </c>
      <c r="D349" s="494">
        <f t="shared" ca="1" si="36"/>
        <v>494889.85890288034</v>
      </c>
      <c r="E349" s="494">
        <f t="shared" ca="1" si="37"/>
        <v>1318414.5346991657</v>
      </c>
      <c r="F349" s="494">
        <f t="shared" ca="1" si="38"/>
        <v>90045867.108909503</v>
      </c>
      <c r="G349" s="495">
        <v>54279</v>
      </c>
      <c r="H349" s="494">
        <f t="shared" ca="1" si="39"/>
        <v>2474.4492945144016</v>
      </c>
      <c r="I349" s="496">
        <f t="shared" ca="1" si="40"/>
        <v>46260.781272213855</v>
      </c>
      <c r="J349" s="508">
        <f t="shared" ca="1" si="42"/>
        <v>1862039.6241687743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1813304.393602046</v>
      </c>
      <c r="D350" s="494">
        <f t="shared" ca="1" si="36"/>
        <v>487748.44683992647</v>
      </c>
      <c r="E350" s="494">
        <f t="shared" ca="1" si="37"/>
        <v>1325555.9467621194</v>
      </c>
      <c r="F350" s="494">
        <f t="shared" ca="1" si="38"/>
        <v>88720311.162147388</v>
      </c>
      <c r="G350" s="495">
        <v>54310</v>
      </c>
      <c r="H350" s="494">
        <f t="shared" ca="1" si="39"/>
        <v>2438.7422341996325</v>
      </c>
      <c r="I350" s="496">
        <f t="shared" ca="1" si="40"/>
        <v>45593.224046144504</v>
      </c>
      <c r="J350" s="508">
        <f t="shared" ca="1" si="42"/>
        <v>1861336.3598823899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1813304.393602046</v>
      </c>
      <c r="D351" s="494">
        <f t="shared" ca="1" si="36"/>
        <v>480568.35212829837</v>
      </c>
      <c r="E351" s="494">
        <f t="shared" ca="1" si="37"/>
        <v>1332736.0414737477</v>
      </c>
      <c r="F351" s="494">
        <f t="shared" ca="1" si="38"/>
        <v>87387575.120673642</v>
      </c>
      <c r="G351" s="495">
        <v>54340</v>
      </c>
      <c r="H351" s="494">
        <f t="shared" ca="1" si="39"/>
        <v>2402.8417606414919</v>
      </c>
      <c r="I351" s="496">
        <f t="shared" ca="1" si="40"/>
        <v>43472.952469452212</v>
      </c>
      <c r="J351" s="508">
        <f t="shared" ca="1" si="42"/>
        <v>1859180.1878321397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1813304.393602046</v>
      </c>
      <c r="D352" s="494">
        <f t="shared" ca="1" si="36"/>
        <v>473349.36523698224</v>
      </c>
      <c r="E352" s="494">
        <f t="shared" ca="1" si="37"/>
        <v>1339955.0283650637</v>
      </c>
      <c r="F352" s="494">
        <f t="shared" ca="1" si="38"/>
        <v>86047620.092308581</v>
      </c>
      <c r="G352" s="495">
        <v>54371</v>
      </c>
      <c r="H352" s="494">
        <f t="shared" ca="1" si="39"/>
        <v>2366.7468261849112</v>
      </c>
      <c r="I352" s="496">
        <f t="shared" ca="1" si="40"/>
        <v>44247.242202767753</v>
      </c>
      <c r="J352" s="508">
        <f t="shared" ca="1" si="42"/>
        <v>1859918.3826309987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1813304.393602046</v>
      </c>
      <c r="D353" s="494">
        <f t="shared" ca="1" si="36"/>
        <v>466091.27550000482</v>
      </c>
      <c r="E353" s="494">
        <f t="shared" ca="1" si="37"/>
        <v>1347213.1181020411</v>
      </c>
      <c r="F353" s="494">
        <f t="shared" ca="1" si="38"/>
        <v>84700406.974206537</v>
      </c>
      <c r="G353" s="495">
        <v>54401</v>
      </c>
      <c r="H353" s="494">
        <f t="shared" ca="1" si="39"/>
        <v>2330.4563775000242</v>
      </c>
      <c r="I353" s="496">
        <f t="shared" ca="1" si="40"/>
        <v>42163.333845231195</v>
      </c>
      <c r="J353" s="508">
        <f t="shared" ca="1" si="42"/>
        <v>1857798.1838247771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1813304.393602046</v>
      </c>
      <c r="D354" s="494">
        <f t="shared" ca="1" si="36"/>
        <v>458793.8711102854</v>
      </c>
      <c r="E354" s="494">
        <f t="shared" ca="1" si="37"/>
        <v>1354510.5224917606</v>
      </c>
      <c r="F354" s="494">
        <f t="shared" ca="1" si="38"/>
        <v>83345896.451714784</v>
      </c>
      <c r="G354" s="495">
        <v>54432</v>
      </c>
      <c r="H354" s="494">
        <f t="shared" ca="1" si="39"/>
        <v>2293.9693555514268</v>
      </c>
      <c r="I354" s="496">
        <f t="shared" ca="1" si="40"/>
        <v>42886.639397939907</v>
      </c>
      <c r="J354" s="508">
        <f t="shared" ca="1" si="42"/>
        <v>1858485.0023555374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1813304.393602046</v>
      </c>
      <c r="D355" s="494">
        <f t="shared" ca="1" si="36"/>
        <v>451456.93911345507</v>
      </c>
      <c r="E355" s="494">
        <f t="shared" ca="1" si="37"/>
        <v>1361847.4544885908</v>
      </c>
      <c r="F355" s="494">
        <f t="shared" ca="1" si="38"/>
        <v>81984048.997226194</v>
      </c>
      <c r="G355" s="495">
        <v>54463</v>
      </c>
      <c r="H355" s="494">
        <f t="shared" ca="1" si="39"/>
        <v>2257.2846955672753</v>
      </c>
      <c r="I355" s="496">
        <f t="shared" ca="1" si="40"/>
        <v>42200.805570051583</v>
      </c>
      <c r="J355" s="508">
        <f t="shared" ca="1" si="42"/>
        <v>1857762.4838676648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1813304.393602046</v>
      </c>
      <c r="D356" s="494">
        <f t="shared" ca="1" si="36"/>
        <v>444080.2654016419</v>
      </c>
      <c r="E356" s="494">
        <f t="shared" ca="1" si="37"/>
        <v>1369224.1282004041</v>
      </c>
      <c r="F356" s="494">
        <f t="shared" ca="1" si="38"/>
        <v>80614824.869025797</v>
      </c>
      <c r="G356" s="495">
        <v>54491</v>
      </c>
      <c r="H356" s="494">
        <f t="shared" ca="1" si="39"/>
        <v>2220.4013270082096</v>
      </c>
      <c r="I356" s="496">
        <f t="shared" ca="1" si="40"/>
        <v>37494.038408064778</v>
      </c>
      <c r="J356" s="508">
        <f t="shared" ca="1" si="42"/>
        <v>1853018.8333371188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1813304.393602046</v>
      </c>
      <c r="D357" s="494">
        <f t="shared" ca="1" si="36"/>
        <v>436663.6347072231</v>
      </c>
      <c r="E357" s="494">
        <f t="shared" ca="1" si="37"/>
        <v>1376640.7588948228</v>
      </c>
      <c r="F357" s="494">
        <f t="shared" ca="1" si="38"/>
        <v>79238184.110130981</v>
      </c>
      <c r="G357" s="495">
        <v>54522</v>
      </c>
      <c r="H357" s="494">
        <f t="shared" ca="1" si="39"/>
        <v>2183.3181735361154</v>
      </c>
      <c r="I357" s="496">
        <f t="shared" ca="1" si="40"/>
        <v>40817.972992016723</v>
      </c>
      <c r="J357" s="508">
        <f t="shared" ca="1" si="42"/>
        <v>1856305.6847675988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1813304.393602046</v>
      </c>
      <c r="D358" s="494">
        <f t="shared" ca="1" si="36"/>
        <v>429206.8305965428</v>
      </c>
      <c r="E358" s="494">
        <f t="shared" ca="1" si="37"/>
        <v>1384097.5630055033</v>
      </c>
      <c r="F358" s="494">
        <f t="shared" ca="1" si="38"/>
        <v>77854086.547125474</v>
      </c>
      <c r="G358" s="495">
        <v>54552</v>
      </c>
      <c r="H358" s="494">
        <f t="shared" ca="1" si="39"/>
        <v>2146.0341529827142</v>
      </c>
      <c r="I358" s="496">
        <f t="shared" ca="1" si="40"/>
        <v>38826.710213964179</v>
      </c>
      <c r="J358" s="508">
        <f t="shared" ca="1" si="42"/>
        <v>1854277.1379689928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1813304.393602046</v>
      </c>
      <c r="D359" s="494">
        <f t="shared" ca="1" si="36"/>
        <v>421709.63546359632</v>
      </c>
      <c r="E359" s="494">
        <f t="shared" ca="1" si="37"/>
        <v>1391594.7581384496</v>
      </c>
      <c r="F359" s="494">
        <f t="shared" ca="1" si="38"/>
        <v>76462491.788987026</v>
      </c>
      <c r="G359" s="495">
        <v>54583</v>
      </c>
      <c r="H359" s="494">
        <f t="shared" ca="1" si="39"/>
        <v>2108.5481773179818</v>
      </c>
      <c r="I359" s="496">
        <f t="shared" ca="1" si="40"/>
        <v>39420.11915502786</v>
      </c>
      <c r="J359" s="508">
        <f t="shared" ca="1" si="42"/>
        <v>1854833.0609343918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1813304.393602046</v>
      </c>
      <c r="D360" s="494">
        <f t="shared" ca="1" si="36"/>
        <v>414171.83052367973</v>
      </c>
      <c r="E360" s="494">
        <f t="shared" ca="1" si="37"/>
        <v>1399132.5630783662</v>
      </c>
      <c r="F360" s="494">
        <f t="shared" ca="1" si="38"/>
        <v>75063359.225908667</v>
      </c>
      <c r="G360" s="495">
        <v>54613</v>
      </c>
      <c r="H360" s="494">
        <f t="shared" ca="1" si="39"/>
        <v>2070.8591526183986</v>
      </c>
      <c r="I360" s="496">
        <f t="shared" ca="1" si="40"/>
        <v>37466.620976603634</v>
      </c>
      <c r="J360" s="508">
        <f t="shared" ca="1" si="42"/>
        <v>1852841.8737312679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1813304.393602046</v>
      </c>
      <c r="D361" s="494">
        <f t="shared" ca="1" si="36"/>
        <v>406593.19580700528</v>
      </c>
      <c r="E361" s="494">
        <f t="shared" ca="1" si="37"/>
        <v>1406711.1977950407</v>
      </c>
      <c r="F361" s="494">
        <f t="shared" ca="1" si="38"/>
        <v>73656648.028113633</v>
      </c>
      <c r="G361" s="495">
        <v>54644</v>
      </c>
      <c r="H361" s="494">
        <f t="shared" ca="1" si="39"/>
        <v>2032.9659790350263</v>
      </c>
      <c r="I361" s="496">
        <f t="shared" ca="1" si="40"/>
        <v>38007.080888051751</v>
      </c>
      <c r="J361" s="508">
        <f t="shared" ca="1" si="42"/>
        <v>1853344.4404691327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1813304.393602046</v>
      </c>
      <c r="D362" s="494">
        <f t="shared" ca="1" si="36"/>
        <v>398973.51015228219</v>
      </c>
      <c r="E362" s="494">
        <f t="shared" ca="1" si="37"/>
        <v>1414330.8834497638</v>
      </c>
      <c r="F362" s="494">
        <f t="shared" ca="1" si="38"/>
        <v>72242317.14466387</v>
      </c>
      <c r="G362" s="495">
        <v>54675</v>
      </c>
      <c r="H362" s="494">
        <f t="shared" ca="1" si="39"/>
        <v>1994.8675507614109</v>
      </c>
      <c r="I362" s="496">
        <f t="shared" ca="1" si="40"/>
        <v>37294.816118234863</v>
      </c>
      <c r="J362" s="508">
        <f t="shared" ca="1" si="42"/>
        <v>1852594.0772710422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1813304.393602046</v>
      </c>
      <c r="D363" s="494">
        <f t="shared" ca="1" si="36"/>
        <v>391312.55120026262</v>
      </c>
      <c r="E363" s="494">
        <f t="shared" ca="1" si="37"/>
        <v>1421991.8424017834</v>
      </c>
      <c r="F363" s="494">
        <f t="shared" ca="1" si="38"/>
        <v>70820325.302262083</v>
      </c>
      <c r="G363" s="495">
        <v>54705</v>
      </c>
      <c r="H363" s="494">
        <f t="shared" ca="1" si="39"/>
        <v>1956.5627560013131</v>
      </c>
      <c r="I363" s="496">
        <f t="shared" ca="1" si="40"/>
        <v>35398.735400885293</v>
      </c>
      <c r="J363" s="508">
        <f t="shared" ca="1" si="42"/>
        <v>1850659.6917589325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1813304.393602046</v>
      </c>
      <c r="D364" s="494">
        <f t="shared" ca="1" si="36"/>
        <v>383610.09538725298</v>
      </c>
      <c r="E364" s="494">
        <f t="shared" ca="1" si="37"/>
        <v>1429694.298214793</v>
      </c>
      <c r="F364" s="494">
        <f t="shared" ca="1" si="38"/>
        <v>69390631.004047289</v>
      </c>
      <c r="G364" s="495">
        <v>54736</v>
      </c>
      <c r="H364" s="494">
        <f t="shared" ca="1" si="39"/>
        <v>1918.0504769362649</v>
      </c>
      <c r="I364" s="496">
        <f t="shared" ca="1" si="40"/>
        <v>35858.691378045361</v>
      </c>
      <c r="J364" s="508">
        <f t="shared" ca="1" si="42"/>
        <v>1851081.1354570275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1813304.393602046</v>
      </c>
      <c r="D365" s="494">
        <f t="shared" ca="1" si="36"/>
        <v>375865.91793858953</v>
      </c>
      <c r="E365" s="494">
        <f t="shared" ca="1" si="37"/>
        <v>1437438.4756634564</v>
      </c>
      <c r="F365" s="494">
        <f t="shared" ca="1" si="38"/>
        <v>67953192.528383836</v>
      </c>
      <c r="G365" s="495">
        <v>54766</v>
      </c>
      <c r="H365" s="494">
        <f t="shared" ca="1" si="39"/>
        <v>1879.3295896929476</v>
      </c>
      <c r="I365" s="496">
        <f t="shared" ca="1" si="40"/>
        <v>34001.40919198317</v>
      </c>
      <c r="J365" s="508">
        <f t="shared" ca="1" si="42"/>
        <v>1849185.1323837219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1813304.393602046</v>
      </c>
      <c r="D366" s="494">
        <f t="shared" ca="1" si="36"/>
        <v>368079.79286207911</v>
      </c>
      <c r="E366" s="494">
        <f t="shared" ca="1" si="37"/>
        <v>1445224.6007399668</v>
      </c>
      <c r="F366" s="494">
        <f t="shared" ca="1" si="38"/>
        <v>66507967.927643873</v>
      </c>
      <c r="G366" s="495">
        <v>54797</v>
      </c>
      <c r="H366" s="494">
        <f t="shared" ca="1" si="39"/>
        <v>1840.3989643103955</v>
      </c>
      <c r="I366" s="496">
        <f t="shared" ca="1" si="40"/>
        <v>34406.966483538345</v>
      </c>
      <c r="J366" s="508">
        <f t="shared" ca="1" si="42"/>
        <v>1849551.7590498945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1813304.393602046</v>
      </c>
      <c r="D367" s="494">
        <f t="shared" ca="1" si="36"/>
        <v>360251.49294140434</v>
      </c>
      <c r="E367" s="494">
        <f t="shared" ca="1" si="37"/>
        <v>1453052.9006606415</v>
      </c>
      <c r="F367" s="494">
        <f t="shared" ca="1" si="38"/>
        <v>65054915.026983231</v>
      </c>
      <c r="G367" s="495">
        <v>54828</v>
      </c>
      <c r="H367" s="494">
        <f t="shared" ca="1" si="39"/>
        <v>1801.2574647070217</v>
      </c>
      <c r="I367" s="496">
        <f t="shared" ca="1" si="40"/>
        <v>33675.201094030344</v>
      </c>
      <c r="J367" s="508">
        <f t="shared" ca="1" si="42"/>
        <v>1848780.8521607835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1813304.393602046</v>
      </c>
      <c r="D368" s="494">
        <f t="shared" ref="D368:D407" ca="1" si="44">+F367*(($H$6/100)/$H$9)</f>
        <v>352380.78972949251</v>
      </c>
      <c r="E368" s="494">
        <f t="shared" ref="E368:E407" ca="1" si="45">+C368-D368</f>
        <v>1460923.6038725534</v>
      </c>
      <c r="F368" s="494">
        <f t="shared" ref="F368:F407" ca="1" si="46">IF(F367&lt;1,0,+F367-E368)</f>
        <v>63593991.423110679</v>
      </c>
      <c r="G368" s="495">
        <v>54856</v>
      </c>
      <c r="H368" s="494">
        <f t="shared" ref="H368:H407" ca="1" si="47">+D368*$H$7/100</f>
        <v>1761.9039486474626</v>
      </c>
      <c r="I368" s="496">
        <f t="shared" ref="I368:I407" ca="1" si="48">+F367*$R$41*O368</f>
        <v>29751.781139006991</v>
      </c>
      <c r="J368" s="508">
        <f t="shared" ca="1" si="42"/>
        <v>1844818.0786897005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1813304.393602046</v>
      </c>
      <c r="D369" s="494">
        <f t="shared" ca="1" si="44"/>
        <v>344467.45354184951</v>
      </c>
      <c r="E369" s="494">
        <f t="shared" ca="1" si="45"/>
        <v>1468836.9400601964</v>
      </c>
      <c r="F369" s="494">
        <f t="shared" ca="1" si="46"/>
        <v>62125154.48305048</v>
      </c>
      <c r="G369" s="495">
        <v>54887</v>
      </c>
      <c r="H369" s="494">
        <f t="shared" ca="1" si="47"/>
        <v>1722.3372677092475</v>
      </c>
      <c r="I369" s="496">
        <f t="shared" ca="1" si="48"/>
        <v>32199.757657235034</v>
      </c>
      <c r="J369" s="508">
        <f t="shared" ref="J369:J407" ca="1" si="50">+C369+H369+I369</f>
        <v>1847226.4885269902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1813304.393602046</v>
      </c>
      <c r="D370" s="494">
        <f t="shared" ca="1" si="44"/>
        <v>336511.25344985677</v>
      </c>
      <c r="E370" s="494">
        <f t="shared" ca="1" si="45"/>
        <v>1476793.1401521892</v>
      </c>
      <c r="F370" s="494">
        <f t="shared" ca="1" si="46"/>
        <v>60648361.342898294</v>
      </c>
      <c r="G370" s="495">
        <v>54917</v>
      </c>
      <c r="H370" s="494">
        <f t="shared" ca="1" si="47"/>
        <v>1682.5562672492838</v>
      </c>
      <c r="I370" s="496">
        <f t="shared" ca="1" si="48"/>
        <v>30441.325696694734</v>
      </c>
      <c r="J370" s="508">
        <f t="shared" ca="1" si="50"/>
        <v>1845428.27556599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1813304.393602046</v>
      </c>
      <c r="D371" s="494">
        <f t="shared" ca="1" si="44"/>
        <v>328511.95727403247</v>
      </c>
      <c r="E371" s="494">
        <f t="shared" ca="1" si="45"/>
        <v>1484792.4363280134</v>
      </c>
      <c r="F371" s="494">
        <f t="shared" ca="1" si="46"/>
        <v>59163568.906570278</v>
      </c>
      <c r="G371" s="495">
        <v>54948</v>
      </c>
      <c r="H371" s="494">
        <f t="shared" ca="1" si="47"/>
        <v>1642.5597863701623</v>
      </c>
      <c r="I371" s="496">
        <f t="shared" ca="1" si="48"/>
        <v>30708.286959954166</v>
      </c>
      <c r="J371" s="508">
        <f t="shared" ca="1" si="50"/>
        <v>1845655.2403483703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1813304.393602046</v>
      </c>
      <c r="D372" s="494">
        <f t="shared" ca="1" si="44"/>
        <v>320469.33157725568</v>
      </c>
      <c r="E372" s="494">
        <f t="shared" ca="1" si="45"/>
        <v>1492835.0620247903</v>
      </c>
      <c r="F372" s="494">
        <f t="shared" ca="1" si="46"/>
        <v>57670733.844545491</v>
      </c>
      <c r="G372" s="495">
        <v>54978</v>
      </c>
      <c r="H372" s="494">
        <f t="shared" ca="1" si="47"/>
        <v>1602.3466578862783</v>
      </c>
      <c r="I372" s="496">
        <f t="shared" ca="1" si="48"/>
        <v>28990.148764219433</v>
      </c>
      <c r="J372" s="508">
        <f t="shared" ca="1" si="50"/>
        <v>1843896.8890241515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1813304.393602046</v>
      </c>
      <c r="D373" s="494">
        <f t="shared" ca="1" si="44"/>
        <v>312383.14165795478</v>
      </c>
      <c r="E373" s="494">
        <f t="shared" ca="1" si="45"/>
        <v>1500921.2519440912</v>
      </c>
      <c r="F373" s="494">
        <f t="shared" ca="1" si="46"/>
        <v>56169812.592601404</v>
      </c>
      <c r="G373" s="495">
        <v>55009</v>
      </c>
      <c r="H373" s="494">
        <f t="shared" ca="1" si="47"/>
        <v>1561.9157082897739</v>
      </c>
      <c r="I373" s="496">
        <f t="shared" ca="1" si="48"/>
        <v>29200.614903288195</v>
      </c>
      <c r="J373" s="508">
        <f t="shared" ca="1" si="50"/>
        <v>1844066.9242136239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1813304.393602046</v>
      </c>
      <c r="D374" s="494">
        <f t="shared" ca="1" si="44"/>
        <v>304253.15154325764</v>
      </c>
      <c r="E374" s="494">
        <f t="shared" ca="1" si="45"/>
        <v>1509051.2420587884</v>
      </c>
      <c r="F374" s="494">
        <f t="shared" ca="1" si="46"/>
        <v>54660761.350542612</v>
      </c>
      <c r="G374" s="495">
        <v>55040</v>
      </c>
      <c r="H374" s="494">
        <f t="shared" ca="1" si="47"/>
        <v>1521.2657577162881</v>
      </c>
      <c r="I374" s="496">
        <f t="shared" ca="1" si="48"/>
        <v>28440.648442720507</v>
      </c>
      <c r="J374" s="508">
        <f t="shared" ca="1" si="50"/>
        <v>1843266.3078024827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1813304.393602046</v>
      </c>
      <c r="D375" s="494">
        <f t="shared" ca="1" si="44"/>
        <v>296079.12398210581</v>
      </c>
      <c r="E375" s="494">
        <f t="shared" ca="1" si="45"/>
        <v>1517225.2696199401</v>
      </c>
      <c r="F375" s="494">
        <f t="shared" ca="1" si="46"/>
        <v>53143536.080922671</v>
      </c>
      <c r="G375" s="495">
        <v>55070</v>
      </c>
      <c r="H375" s="494">
        <f t="shared" ca="1" si="47"/>
        <v>1480.3956199105291</v>
      </c>
      <c r="I375" s="496">
        <f t="shared" ca="1" si="48"/>
        <v>26783.773061765878</v>
      </c>
      <c r="J375" s="508">
        <f t="shared" ca="1" si="50"/>
        <v>1841568.5622837222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1813304.393602046</v>
      </c>
      <c r="D376" s="494">
        <f t="shared" ca="1" si="44"/>
        <v>287860.82043833117</v>
      </c>
      <c r="E376" s="494">
        <f t="shared" ca="1" si="45"/>
        <v>1525443.5731637147</v>
      </c>
      <c r="F376" s="494">
        <f t="shared" ca="1" si="46"/>
        <v>51618092.507758953</v>
      </c>
      <c r="G376" s="495">
        <v>55101</v>
      </c>
      <c r="H376" s="494">
        <f t="shared" ca="1" si="47"/>
        <v>1439.3041021916558</v>
      </c>
      <c r="I376" s="496">
        <f t="shared" ca="1" si="48"/>
        <v>26908.343768973846</v>
      </c>
      <c r="J376" s="508">
        <f t="shared" ca="1" si="50"/>
        <v>1841652.0414732115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1813304.393602046</v>
      </c>
      <c r="D377" s="494">
        <f t="shared" ca="1" si="44"/>
        <v>279598.00108369434</v>
      </c>
      <c r="E377" s="494">
        <f t="shared" ca="1" si="45"/>
        <v>1533706.3925183516</v>
      </c>
      <c r="F377" s="494">
        <f t="shared" ca="1" si="46"/>
        <v>50084386.115240604</v>
      </c>
      <c r="G377" s="495">
        <v>55131</v>
      </c>
      <c r="H377" s="494">
        <f t="shared" ca="1" si="47"/>
        <v>1397.9900054184718</v>
      </c>
      <c r="I377" s="496">
        <f t="shared" ca="1" si="48"/>
        <v>25292.865328801883</v>
      </c>
      <c r="J377" s="508">
        <f t="shared" ca="1" si="50"/>
        <v>1839995.2489362662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1813304.393602046</v>
      </c>
      <c r="D378" s="494">
        <f t="shared" ca="1" si="44"/>
        <v>271290.42479088664</v>
      </c>
      <c r="E378" s="494">
        <f t="shared" ca="1" si="45"/>
        <v>1542013.9688111593</v>
      </c>
      <c r="F378" s="494">
        <f t="shared" ca="1" si="46"/>
        <v>48542372.146429442</v>
      </c>
      <c r="G378" s="495">
        <v>55162</v>
      </c>
      <c r="H378" s="494">
        <f t="shared" ca="1" si="47"/>
        <v>1356.4521239544331</v>
      </c>
      <c r="I378" s="496">
        <f t="shared" ca="1" si="48"/>
        <v>25359.394169683488</v>
      </c>
      <c r="J378" s="508">
        <f t="shared" ca="1" si="50"/>
        <v>1840020.2398956839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1813304.393602046</v>
      </c>
      <c r="D379" s="494">
        <f t="shared" ca="1" si="44"/>
        <v>262937.8491264928</v>
      </c>
      <c r="E379" s="494">
        <f t="shared" ca="1" si="45"/>
        <v>1550366.5444755531</v>
      </c>
      <c r="F379" s="494">
        <f t="shared" ca="1" si="46"/>
        <v>46992005.601953886</v>
      </c>
      <c r="G379" s="495">
        <v>55193</v>
      </c>
      <c r="H379" s="494">
        <f t="shared" ca="1" si="47"/>
        <v>1314.689245632464</v>
      </c>
      <c r="I379" s="496">
        <f t="shared" ca="1" si="48"/>
        <v>24578.621096808773</v>
      </c>
      <c r="J379" s="508">
        <f t="shared" ca="1" si="50"/>
        <v>1839197.703944487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1813304.393602046</v>
      </c>
      <c r="D380" s="494">
        <f t="shared" ca="1" si="44"/>
        <v>254540.03034391691</v>
      </c>
      <c r="E380" s="494">
        <f t="shared" ca="1" si="45"/>
        <v>1558764.363258129</v>
      </c>
      <c r="F380" s="494">
        <f t="shared" ca="1" si="46"/>
        <v>45433241.238695756</v>
      </c>
      <c r="G380" s="495">
        <v>55221</v>
      </c>
      <c r="H380" s="494">
        <f t="shared" ca="1" si="47"/>
        <v>1272.7001517195845</v>
      </c>
      <c r="I380" s="496">
        <f t="shared" ca="1" si="48"/>
        <v>21491.01056196024</v>
      </c>
      <c r="J380" s="508">
        <f t="shared" ca="1" si="50"/>
        <v>1836068.1043157259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1813304.393602046</v>
      </c>
      <c r="D381" s="494">
        <f t="shared" ca="1" si="44"/>
        <v>246096.7233762687</v>
      </c>
      <c r="E381" s="494">
        <f t="shared" ca="1" si="45"/>
        <v>1567207.6702257772</v>
      </c>
      <c r="F381" s="494">
        <f t="shared" ca="1" si="46"/>
        <v>43866033.568469979</v>
      </c>
      <c r="G381" s="495">
        <v>55252</v>
      </c>
      <c r="H381" s="494">
        <f t="shared" ca="1" si="47"/>
        <v>1230.4836168813436</v>
      </c>
      <c r="I381" s="496">
        <f t="shared" ca="1" si="48"/>
        <v>23004.364480526285</v>
      </c>
      <c r="J381" s="508">
        <f t="shared" ca="1" si="50"/>
        <v>1837539.2416994534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1813304.393602046</v>
      </c>
      <c r="D382" s="494">
        <f t="shared" ca="1" si="44"/>
        <v>237607.68182921241</v>
      </c>
      <c r="E382" s="494">
        <f t="shared" ca="1" si="45"/>
        <v>1575696.7117728335</v>
      </c>
      <c r="F382" s="494">
        <f t="shared" ca="1" si="46"/>
        <v>42290336.856697142</v>
      </c>
      <c r="G382" s="495">
        <v>55282</v>
      </c>
      <c r="H382" s="494">
        <f t="shared" ca="1" si="47"/>
        <v>1188.0384091460621</v>
      </c>
      <c r="I382" s="496">
        <f t="shared" ca="1" si="48"/>
        <v>21494.356448550287</v>
      </c>
      <c r="J382" s="508">
        <f t="shared" ca="1" si="50"/>
        <v>1835986.7884597422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1813304.393602046</v>
      </c>
      <c r="D383" s="494">
        <f t="shared" ca="1" si="44"/>
        <v>229072.65797377619</v>
      </c>
      <c r="E383" s="494">
        <f t="shared" ca="1" si="45"/>
        <v>1584231.7356282698</v>
      </c>
      <c r="F383" s="494">
        <f t="shared" ca="1" si="46"/>
        <v>40706105.121068873</v>
      </c>
      <c r="G383" s="495">
        <v>55313</v>
      </c>
      <c r="H383" s="494">
        <f t="shared" ca="1" si="47"/>
        <v>1145.3632898688809</v>
      </c>
      <c r="I383" s="496">
        <f t="shared" ca="1" si="48"/>
        <v>21413.007228440983</v>
      </c>
      <c r="J383" s="508">
        <f t="shared" ca="1" si="50"/>
        <v>1835862.7641203559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1813304.393602046</v>
      </c>
      <c r="D384" s="494">
        <f t="shared" ca="1" si="44"/>
        <v>220491.40273912306</v>
      </c>
      <c r="E384" s="494">
        <f t="shared" ca="1" si="45"/>
        <v>1592812.990862923</v>
      </c>
      <c r="F384" s="494">
        <f t="shared" ca="1" si="46"/>
        <v>39113292.130205952</v>
      </c>
      <c r="G384" s="495">
        <v>55343</v>
      </c>
      <c r="H384" s="494">
        <f t="shared" ca="1" si="47"/>
        <v>1102.4570136956154</v>
      </c>
      <c r="I384" s="496">
        <f t="shared" ca="1" si="48"/>
        <v>19945.991509323747</v>
      </c>
      <c r="J384" s="508">
        <f t="shared" ca="1" si="50"/>
        <v>1834352.8421250652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1813304.393602046</v>
      </c>
      <c r="D385" s="494">
        <f t="shared" ca="1" si="44"/>
        <v>211863.66570528224</v>
      </c>
      <c r="E385" s="494">
        <f t="shared" ca="1" si="45"/>
        <v>1601440.7278967637</v>
      </c>
      <c r="F385" s="494">
        <f t="shared" ca="1" si="46"/>
        <v>37511851.402309187</v>
      </c>
      <c r="G385" s="495">
        <v>55374</v>
      </c>
      <c r="H385" s="494">
        <f t="shared" ca="1" si="47"/>
        <v>1059.3183285264113</v>
      </c>
      <c r="I385" s="496">
        <f t="shared" ca="1" si="48"/>
        <v>19804.36358192761</v>
      </c>
      <c r="J385" s="508">
        <f t="shared" ca="1" si="50"/>
        <v>1834168.0755125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1813304.393602046</v>
      </c>
      <c r="D386" s="494">
        <f t="shared" ca="1" si="44"/>
        <v>203189.19509584142</v>
      </c>
      <c r="E386" s="494">
        <f t="shared" ca="1" si="45"/>
        <v>1610115.1985062044</v>
      </c>
      <c r="F386" s="494">
        <f t="shared" ca="1" si="46"/>
        <v>35901736.20380298</v>
      </c>
      <c r="G386" s="495">
        <v>55405</v>
      </c>
      <c r="H386" s="494">
        <f t="shared" ca="1" si="47"/>
        <v>1015.9459754792072</v>
      </c>
      <c r="I386" s="496">
        <f t="shared" ca="1" si="48"/>
        <v>18993.500760035884</v>
      </c>
      <c r="J386" s="508">
        <f t="shared" ca="1" si="50"/>
        <v>1833313.840337561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1813304.393602046</v>
      </c>
      <c r="D387" s="494">
        <f t="shared" ca="1" si="44"/>
        <v>194467.73777059949</v>
      </c>
      <c r="E387" s="494">
        <f t="shared" ca="1" si="45"/>
        <v>1618836.6558314464</v>
      </c>
      <c r="F387" s="494">
        <f t="shared" ca="1" si="46"/>
        <v>34282899.547971532</v>
      </c>
      <c r="G387" s="495">
        <v>55435</v>
      </c>
      <c r="H387" s="494">
        <f t="shared" ca="1" si="47"/>
        <v>972.33868885299739</v>
      </c>
      <c r="I387" s="496">
        <f t="shared" ca="1" si="48"/>
        <v>17591.850739863457</v>
      </c>
      <c r="J387" s="508">
        <f t="shared" ca="1" si="50"/>
        <v>1831868.5830307624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1813304.393602046</v>
      </c>
      <c r="D388" s="494">
        <f t="shared" ca="1" si="44"/>
        <v>185699.03921817912</v>
      </c>
      <c r="E388" s="494">
        <f t="shared" ca="1" si="45"/>
        <v>1627605.3543838668</v>
      </c>
      <c r="F388" s="494">
        <f t="shared" ca="1" si="46"/>
        <v>32655294.193587665</v>
      </c>
      <c r="G388" s="495">
        <v>55466</v>
      </c>
      <c r="H388" s="494">
        <f t="shared" ca="1" si="47"/>
        <v>928.49519609089566</v>
      </c>
      <c r="I388" s="496">
        <f t="shared" ca="1" si="48"/>
        <v>17358.57480445625</v>
      </c>
      <c r="J388" s="508">
        <f t="shared" ca="1" si="50"/>
        <v>1831591.4636025932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1813304.393602046</v>
      </c>
      <c r="D389" s="494">
        <f t="shared" ca="1" si="44"/>
        <v>176882.84354859986</v>
      </c>
      <c r="E389" s="494">
        <f t="shared" ca="1" si="45"/>
        <v>1636421.5500534461</v>
      </c>
      <c r="F389" s="494">
        <f t="shared" ca="1" si="46"/>
        <v>31018872.643534217</v>
      </c>
      <c r="G389" s="495">
        <v>55496</v>
      </c>
      <c r="H389" s="494">
        <f t="shared" ca="1" si="47"/>
        <v>884.41421774299931</v>
      </c>
      <c r="I389" s="496">
        <f t="shared" ca="1" si="48"/>
        <v>16001.094154857954</v>
      </c>
      <c r="J389" s="508">
        <f t="shared" ca="1" si="50"/>
        <v>1830189.9019746471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1813304.393602046</v>
      </c>
      <c r="D390" s="494">
        <f t="shared" ca="1" si="44"/>
        <v>168018.89348581035</v>
      </c>
      <c r="E390" s="494">
        <f t="shared" ca="1" si="45"/>
        <v>1645285.5001162356</v>
      </c>
      <c r="F390" s="494">
        <f t="shared" ca="1" si="46"/>
        <v>29373587.143417981</v>
      </c>
      <c r="G390" s="495">
        <v>55527</v>
      </c>
      <c r="H390" s="494">
        <f t="shared" ca="1" si="47"/>
        <v>840.09446742905175</v>
      </c>
      <c r="I390" s="496">
        <f t="shared" ca="1" si="48"/>
        <v>15705.889181842824</v>
      </c>
      <c r="J390" s="508">
        <f t="shared" ca="1" si="50"/>
        <v>1829850.3772513177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1813304.393602046</v>
      </c>
      <c r="D391" s="494">
        <f t="shared" ca="1" si="44"/>
        <v>159106.93036018073</v>
      </c>
      <c r="E391" s="494">
        <f t="shared" ca="1" si="45"/>
        <v>1654197.4632418652</v>
      </c>
      <c r="F391" s="494">
        <f t="shared" ca="1" si="46"/>
        <v>27719389.680176117</v>
      </c>
      <c r="G391" s="495">
        <v>55558</v>
      </c>
      <c r="H391" s="494">
        <f t="shared" ca="1" si="47"/>
        <v>795.5346518009037</v>
      </c>
      <c r="I391" s="496">
        <f t="shared" ca="1" si="48"/>
        <v>14872.826290283969</v>
      </c>
      <c r="J391" s="508">
        <f t="shared" ca="1" si="50"/>
        <v>1828972.754544131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1813304.393602046</v>
      </c>
      <c r="D392" s="494">
        <f t="shared" ca="1" si="44"/>
        <v>150146.69410095396</v>
      </c>
      <c r="E392" s="494">
        <f t="shared" ca="1" si="45"/>
        <v>1663157.6995010921</v>
      </c>
      <c r="F392" s="494">
        <f t="shared" ca="1" si="46"/>
        <v>26056231.980675023</v>
      </c>
      <c r="G392" s="495">
        <v>55587</v>
      </c>
      <c r="H392" s="494">
        <f t="shared" ca="1" si="47"/>
        <v>750.7334705047698</v>
      </c>
      <c r="I392" s="496">
        <f t="shared" ca="1" si="48"/>
        <v>13129.750911843419</v>
      </c>
      <c r="J392" s="508">
        <f t="shared" ca="1" si="50"/>
        <v>1827184.8779843943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1813304.393602046</v>
      </c>
      <c r="D393" s="494">
        <f t="shared" ca="1" si="44"/>
        <v>141137.92322865638</v>
      </c>
      <c r="E393" s="494">
        <f t="shared" ca="1" si="45"/>
        <v>1672166.4703733895</v>
      </c>
      <c r="F393" s="494">
        <f t="shared" ca="1" si="46"/>
        <v>24384065.510301635</v>
      </c>
      <c r="G393" s="495">
        <v>55618</v>
      </c>
      <c r="H393" s="494">
        <f t="shared" ca="1" si="47"/>
        <v>705.68961614328191</v>
      </c>
      <c r="I393" s="496">
        <f t="shared" ca="1" si="48"/>
        <v>13193.138792881786</v>
      </c>
      <c r="J393" s="508">
        <f t="shared" ca="1" si="50"/>
        <v>1827203.2220110709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1813304.393602046</v>
      </c>
      <c r="D394" s="494">
        <f t="shared" ca="1" si="44"/>
        <v>132080.35484746718</v>
      </c>
      <c r="E394" s="494">
        <f t="shared" ca="1" si="45"/>
        <v>1681224.0387545787</v>
      </c>
      <c r="F394" s="494">
        <f t="shared" ca="1" si="46"/>
        <v>22702841.471547056</v>
      </c>
      <c r="G394" s="495">
        <v>55648</v>
      </c>
      <c r="H394" s="494">
        <f t="shared" ca="1" si="47"/>
        <v>660.40177423733587</v>
      </c>
      <c r="I394" s="496">
        <f t="shared" ca="1" si="48"/>
        <v>11948.1921000478</v>
      </c>
      <c r="J394" s="508">
        <f t="shared" ca="1" si="50"/>
        <v>1825912.9874763312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1813304.393602046</v>
      </c>
      <c r="D395" s="494">
        <f t="shared" ca="1" si="44"/>
        <v>122973.72463754656</v>
      </c>
      <c r="E395" s="494">
        <f t="shared" ca="1" si="45"/>
        <v>1690330.6689644994</v>
      </c>
      <c r="F395" s="494">
        <f t="shared" ca="1" si="46"/>
        <v>21012510.802582558</v>
      </c>
      <c r="G395" s="495">
        <v>55679</v>
      </c>
      <c r="H395" s="494">
        <f t="shared" ca="1" si="47"/>
        <v>614.86862318773285</v>
      </c>
      <c r="I395" s="496">
        <f t="shared" ca="1" si="48"/>
        <v>11495.205398426657</v>
      </c>
      <c r="J395" s="508">
        <f t="shared" ca="1" si="50"/>
        <v>1825414.4676236603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1813304.393602046</v>
      </c>
      <c r="D396" s="494">
        <f t="shared" ca="1" si="44"/>
        <v>113817.7668473222</v>
      </c>
      <c r="E396" s="494">
        <f t="shared" ca="1" si="45"/>
        <v>1699486.6267547237</v>
      </c>
      <c r="F396" s="494">
        <f t="shared" ca="1" si="46"/>
        <v>19313024.175827835</v>
      </c>
      <c r="G396" s="495">
        <v>55709</v>
      </c>
      <c r="H396" s="494">
        <f t="shared" ca="1" si="47"/>
        <v>569.08883423661098</v>
      </c>
      <c r="I396" s="496">
        <f t="shared" ca="1" si="48"/>
        <v>10296.130293265453</v>
      </c>
      <c r="J396" s="508">
        <f t="shared" ca="1" si="50"/>
        <v>1824169.612729548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1813304.393602046</v>
      </c>
      <c r="D397" s="494">
        <f t="shared" ca="1" si="44"/>
        <v>104612.21428573411</v>
      </c>
      <c r="E397" s="494">
        <f t="shared" ca="1" si="45"/>
        <v>1708692.1793163118</v>
      </c>
      <c r="F397" s="494">
        <f t="shared" ca="1" si="46"/>
        <v>17604331.996511523</v>
      </c>
      <c r="G397" s="495">
        <v>55740</v>
      </c>
      <c r="H397" s="494">
        <f t="shared" ca="1" si="47"/>
        <v>523.06107142867052</v>
      </c>
      <c r="I397" s="496">
        <f t="shared" ca="1" si="48"/>
        <v>9778.8279076941599</v>
      </c>
      <c r="J397" s="508">
        <f t="shared" ca="1" si="50"/>
        <v>1823606.2825811689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1813304.393602046</v>
      </c>
      <c r="D398" s="494">
        <f t="shared" ca="1" si="44"/>
        <v>95356.798314437416</v>
      </c>
      <c r="E398" s="494">
        <f t="shared" ca="1" si="45"/>
        <v>1717947.5952876084</v>
      </c>
      <c r="F398" s="494">
        <f t="shared" ca="1" si="46"/>
        <v>15886384.401223915</v>
      </c>
      <c r="G398" s="495">
        <v>55771</v>
      </c>
      <c r="H398" s="494">
        <f t="shared" ca="1" si="47"/>
        <v>476.78399157218706</v>
      </c>
      <c r="I398" s="496">
        <f t="shared" ca="1" si="48"/>
        <v>8913.6601009003334</v>
      </c>
      <c r="J398" s="508">
        <f t="shared" ca="1" si="50"/>
        <v>1822694.8376945185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1813304.393602046</v>
      </c>
      <c r="D399" s="494">
        <f t="shared" ca="1" si="44"/>
        <v>86051.248839962878</v>
      </c>
      <c r="E399" s="494">
        <f t="shared" ca="1" si="45"/>
        <v>1727253.144762083</v>
      </c>
      <c r="F399" s="494">
        <f t="shared" ca="1" si="46"/>
        <v>14159131.256461833</v>
      </c>
      <c r="G399" s="495">
        <v>55801</v>
      </c>
      <c r="H399" s="494">
        <f t="shared" ca="1" si="47"/>
        <v>430.25624419981438</v>
      </c>
      <c r="I399" s="496">
        <f t="shared" ca="1" si="48"/>
        <v>7784.3283565997181</v>
      </c>
      <c r="J399" s="508">
        <f t="shared" ca="1" si="50"/>
        <v>1821518.9782028454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1813304.393602046</v>
      </c>
      <c r="D400" s="494">
        <f t="shared" ca="1" si="44"/>
        <v>76695.294305834934</v>
      </c>
      <c r="E400" s="494">
        <f t="shared" ca="1" si="45"/>
        <v>1736609.099296211</v>
      </c>
      <c r="F400" s="494">
        <f t="shared" ca="1" si="46"/>
        <v>12422522.157165622</v>
      </c>
      <c r="G400" s="495">
        <v>55832</v>
      </c>
      <c r="H400" s="494">
        <f t="shared" ca="1" si="47"/>
        <v>383.47647152917466</v>
      </c>
      <c r="I400" s="496">
        <f t="shared" ca="1" si="48"/>
        <v>7169.240126188507</v>
      </c>
      <c r="J400" s="508">
        <f t="shared" ca="1" si="50"/>
        <v>1820857.1101997637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1813304.393602046</v>
      </c>
      <c r="D401" s="494">
        <f t="shared" ca="1" si="44"/>
        <v>67288.66168464713</v>
      </c>
      <c r="E401" s="494">
        <f t="shared" ca="1" si="45"/>
        <v>1746015.7319173987</v>
      </c>
      <c r="F401" s="494">
        <f t="shared" ca="1" si="46"/>
        <v>10676506.425248224</v>
      </c>
      <c r="G401" s="495">
        <v>55862</v>
      </c>
      <c r="H401" s="494">
        <f t="shared" ca="1" si="47"/>
        <v>336.44330842323564</v>
      </c>
      <c r="I401" s="496">
        <f t="shared" ca="1" si="48"/>
        <v>6087.0358570111548</v>
      </c>
      <c r="J401" s="508">
        <f t="shared" ca="1" si="50"/>
        <v>1819727.8727674803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1813304.393602046</v>
      </c>
      <c r="D402" s="494">
        <f t="shared" ca="1" si="44"/>
        <v>57831.076470094551</v>
      </c>
      <c r="E402" s="494">
        <f t="shared" ca="1" si="45"/>
        <v>1755473.3171319515</v>
      </c>
      <c r="F402" s="494">
        <f t="shared" ca="1" si="46"/>
        <v>8921033.1081162728</v>
      </c>
      <c r="G402" s="495">
        <v>55893</v>
      </c>
      <c r="H402" s="494">
        <f t="shared" ca="1" si="47"/>
        <v>289.15538235047273</v>
      </c>
      <c r="I402" s="496">
        <f t="shared" ca="1" si="48"/>
        <v>5405.8710866506835</v>
      </c>
      <c r="J402" s="508">
        <f t="shared" ca="1" si="50"/>
        <v>1818999.4200710473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1813304.393602046</v>
      </c>
      <c r="D403" s="494">
        <f t="shared" ca="1" si="44"/>
        <v>48322.262668963143</v>
      </c>
      <c r="E403" s="494">
        <f t="shared" ca="1" si="45"/>
        <v>1764982.1309330829</v>
      </c>
      <c r="F403" s="494">
        <f t="shared" ca="1" si="46"/>
        <v>7156050.9771831902</v>
      </c>
      <c r="G403" s="495">
        <v>55924</v>
      </c>
      <c r="H403" s="494">
        <f t="shared" ca="1" si="47"/>
        <v>241.61131334481573</v>
      </c>
      <c r="I403" s="496">
        <f t="shared" ca="1" si="48"/>
        <v>4517.0164304095388</v>
      </c>
      <c r="J403" s="508">
        <f t="shared" ca="1" si="50"/>
        <v>1818063.0213458005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1813304.393602046</v>
      </c>
      <c r="D404" s="494">
        <f t="shared" ca="1" si="44"/>
        <v>38761.942793075614</v>
      </c>
      <c r="E404" s="494">
        <f t="shared" ca="1" si="45"/>
        <v>1774542.4508089703</v>
      </c>
      <c r="F404" s="494">
        <f t="shared" ca="1" si="46"/>
        <v>5381508.5263742199</v>
      </c>
      <c r="G404" s="495">
        <v>55952</v>
      </c>
      <c r="H404" s="494">
        <f t="shared" ca="1" si="47"/>
        <v>193.80971396537808</v>
      </c>
      <c r="I404" s="496">
        <f t="shared" ca="1" si="48"/>
        <v>3272.7006468984455</v>
      </c>
      <c r="J404" s="508">
        <f t="shared" ca="1" si="50"/>
        <v>1816770.9039629097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1813304.393602046</v>
      </c>
      <c r="D405" s="494">
        <f t="shared" ca="1" si="44"/>
        <v>29149.837851193693</v>
      </c>
      <c r="E405" s="494">
        <f t="shared" ca="1" si="45"/>
        <v>1784154.5557508522</v>
      </c>
      <c r="F405" s="494">
        <f t="shared" ca="1" si="46"/>
        <v>3597353.9706233675</v>
      </c>
      <c r="G405" s="495">
        <v>55983</v>
      </c>
      <c r="H405" s="494">
        <f t="shared" ca="1" si="47"/>
        <v>145.74918925596847</v>
      </c>
      <c r="I405" s="496">
        <f t="shared" ca="1" si="48"/>
        <v>2724.8371505208133</v>
      </c>
      <c r="J405" s="508">
        <f t="shared" ca="1" si="50"/>
        <v>1816174.9799418228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1813304.393602046</v>
      </c>
      <c r="D406" s="494">
        <f t="shared" ca="1" si="44"/>
        <v>19485.667340876575</v>
      </c>
      <c r="E406" s="494">
        <f t="shared" ca="1" si="45"/>
        <v>1793818.7262611694</v>
      </c>
      <c r="F406" s="494">
        <f t="shared" ca="1" si="46"/>
        <v>1803535.244362198</v>
      </c>
      <c r="G406" s="495">
        <v>56013</v>
      </c>
      <c r="H406" s="494">
        <f t="shared" ca="1" si="47"/>
        <v>97.428336704382872</v>
      </c>
      <c r="I406" s="496">
        <f t="shared" ca="1" si="48"/>
        <v>1762.7034456054498</v>
      </c>
      <c r="J406" s="508">
        <f t="shared" ca="1" si="50"/>
        <v>1815164.5253843558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1813304.393602046</v>
      </c>
      <c r="D407" s="494">
        <f t="shared" ca="1" si="44"/>
        <v>9769.149240295239</v>
      </c>
      <c r="E407" s="494">
        <f t="shared" ca="1" si="45"/>
        <v>1803535.2443617508</v>
      </c>
      <c r="F407" s="494">
        <f t="shared" ca="1" si="46"/>
        <v>4.4726766645908356E-7</v>
      </c>
      <c r="G407" s="495">
        <v>56044</v>
      </c>
      <c r="H407" s="494">
        <f t="shared" ca="1" si="47"/>
        <v>48.845746201476196</v>
      </c>
      <c r="I407" s="496">
        <f t="shared" ca="1" si="48"/>
        <v>913.19001206205951</v>
      </c>
      <c r="J407" s="508">
        <f t="shared" ca="1" si="50"/>
        <v>1814266.4293603094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0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652789581.69673824</v>
      </c>
      <c r="D409" s="518">
        <f ca="1">SUM(D47:D407)</f>
        <v>365905207.51478118</v>
      </c>
      <c r="E409" s="517">
        <f ca="1">SUM(E47:E408)</f>
        <v>286884374.18195552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W76754OZ7rIkRbm632USvB7DvkAIjGe+XxNUcCDqcaIMVhE3BzHdBi14wZVIu/goF4HgxxnlE793HOg8tWb1uw==" saltValue="e9AXI3Kn+ZN4gRNeOykSpg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topLeftCell="A13" zoomScale="70" zoomScaleNormal="70" zoomScaleSheetLayoutView="100" workbookViewId="0">
      <selection activeCell="H43" sqref="H43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6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'!M47</f>
        <v>7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+H42*D4</f>
        <v>2376578616.1838818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AFD'!M18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0.82572580784568173</v>
      </c>
      <c r="T5" s="410">
        <f ca="1">+W48*-1</f>
        <v>1962402297.7572081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'!M48</f>
        <v>360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0.17427419215431844</v>
      </c>
      <c r="T6" s="410">
        <f ca="1">+W55*-1</f>
        <v>414176318.42667401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'!M49</f>
        <v>50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'!M50</f>
        <v>2700000</v>
      </c>
      <c r="F8" s="392" t="s">
        <v>342</v>
      </c>
      <c r="G8" s="418"/>
      <c r="H8" s="419">
        <f ca="1">ABS(PMT(H6/12/100,H4,H42,,0))</f>
        <v>2145941.9265814126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4753157232.3677635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2326879.1579399514</v>
      </c>
      <c r="P10" s="399"/>
      <c r="T10" s="424">
        <f ca="1">+T4-T5-T6</f>
        <v>0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588720689.32716238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343420402.1075114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1.5036317285437253</v>
      </c>
      <c r="J17" s="438">
        <f ca="1">+SUM(J19:J37)</f>
        <v>0.99740803861565852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343420402.1075114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0.92237984203469181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343420402.1075114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135000000</v>
      </c>
      <c r="I19" s="446">
        <f>+H19/$H$22</f>
        <v>0.5994434796337228</v>
      </c>
      <c r="J19" s="446">
        <f ca="1">+H19/$H$42</f>
        <v>0.39763043964327371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245300287.21965098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'!M10</f>
        <v>65333333.333333336</v>
      </c>
      <c r="I20" s="446">
        <f>+H20/$H$22</f>
        <v>0.2901010419955794</v>
      </c>
      <c r="J20" s="446">
        <f ca="1">+H20/$H$42</f>
        <v>0.19243349671625098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98120114.887860417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'!M4</f>
        <v>24875555.555555567</v>
      </c>
      <c r="I21" s="447">
        <f>+H21/$H$22</f>
        <v>0.11045547837069787</v>
      </c>
      <c r="J21" s="447">
        <f ca="1">+H21/$H$42</f>
        <v>7.326872660686104E-2</v>
      </c>
      <c r="K21" s="447"/>
      <c r="L21" s="447"/>
      <c r="M21" s="447"/>
      <c r="N21" s="447"/>
      <c r="P21" s="399"/>
      <c r="S21" s="448"/>
      <c r="T21" s="407">
        <f ca="1">SUM(T15:T20)</f>
        <v>1962402297.7572083</v>
      </c>
    </row>
    <row r="22" spans="1:20" ht="19.149999999999999" customHeight="1" thickBot="1">
      <c r="A22" s="391"/>
      <c r="B22" s="449">
        <f ca="1">+H22/$H$42</f>
        <v>0.66333266296638571</v>
      </c>
      <c r="H22" s="450">
        <f>SUM(H19:H21)</f>
        <v>225208888.8888889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'!M11</f>
        <v>2636679.06889576</v>
      </c>
      <c r="I23" s="452">
        <f t="shared" ref="I23:I31" ca="1" si="1">+H23/$H$22</f>
        <v>1.1707704264713174E-2</v>
      </c>
      <c r="J23" s="447">
        <f t="shared" ref="J23:J31" ca="1" si="2">+H23/$H$42</f>
        <v>7.7661026471351003E-3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'!M5</f>
        <v>3409285.6220498765</v>
      </c>
      <c r="I24" s="452">
        <f t="shared" ca="1" si="1"/>
        <v>1.5138326195161474E-2</v>
      </c>
      <c r="J24" s="447">
        <f t="shared" ca="1" si="2"/>
        <v>1.0041746227890254E-2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'!M12</f>
        <v>7978616.8393808221</v>
      </c>
      <c r="I25" s="452">
        <f t="shared" ca="1" si="1"/>
        <v>3.5427628450834484E-2</v>
      </c>
      <c r="J25" s="447">
        <f t="shared" ca="1" si="2"/>
        <v>2.3500303122875727E-2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'!M6*D4</f>
        <v>3248445.689569497</v>
      </c>
      <c r="G26" s="444"/>
      <c r="H26" s="445">
        <f ca="1">F26/D4</f>
        <v>464063.66993849957</v>
      </c>
      <c r="I26" s="452">
        <f t="shared" ca="1" si="1"/>
        <v>2.0605921561446636E-3</v>
      </c>
      <c r="J26" s="447">
        <f t="shared" ca="1" si="2"/>
        <v>1.3668580822230863E-3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'!N14*100</f>
        <v>17.844650748720124</v>
      </c>
      <c r="G27" s="444"/>
      <c r="H27" s="445">
        <f ca="1">+F27%*H22</f>
        <v>40187739.677295379</v>
      </c>
      <c r="I27" s="452">
        <f t="shared" ca="1" si="1"/>
        <v>0.17844650748720123</v>
      </c>
      <c r="J27" s="447">
        <f t="shared" ca="1" si="2"/>
        <v>0.11836939700853627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'!M7</f>
        <v>773439.44989749929</v>
      </c>
      <c r="I28" s="452">
        <f t="shared" ca="1" si="1"/>
        <v>3.4343202602411063E-3</v>
      </c>
      <c r="J28" s="447">
        <f t="shared" ca="1" si="2"/>
        <v>2.2780968037051435E-3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'!M15</f>
        <v>22615619.877640106</v>
      </c>
      <c r="I29" s="452">
        <f t="shared" ca="1" si="1"/>
        <v>0.10042063610019386</v>
      </c>
      <c r="J29" s="447">
        <f t="shared" ca="1" si="2"/>
        <v>6.6612287961119968E-2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-1254729.9579399514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6790224.6176682338</v>
      </c>
      <c r="I30" s="452">
        <f t="shared" ca="1" si="1"/>
        <v>3.0150784239330451E-2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-182580.75793995149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'!M8</f>
        <v>3093757.7995899972</v>
      </c>
      <c r="I31" s="452">
        <f t="shared" ca="1" si="1"/>
        <v>1.3737281040964425E-2</v>
      </c>
      <c r="J31" s="447">
        <f t="shared" ca="1" si="2"/>
        <v>9.1123872148205741E-3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889568.44206004869</v>
      </c>
    </row>
    <row r="32" spans="1:20" ht="19.149999999999999" customHeight="1" thickBot="1">
      <c r="A32" s="391"/>
      <c r="B32" s="465">
        <f ca="1">+H32/$H$42</f>
        <v>0.2590471790683061</v>
      </c>
      <c r="D32" s="436"/>
      <c r="E32" s="436"/>
      <c r="F32" s="394"/>
      <c r="G32" s="394"/>
      <c r="H32" s="450">
        <f ca="1">SUM(H23:H31)</f>
        <v>87949426.622356176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1961717.6420600484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7.5028196580966863E-2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'!N31*100</f>
        <v>0.66006609663389837</v>
      </c>
      <c r="G34" s="444"/>
      <c r="H34" s="445">
        <f ca="1">(F34%*T4)/D4</f>
        <v>2240998.5293258382</v>
      </c>
      <c r="I34" s="452">
        <f ca="1">+H34/$H$22</f>
        <v>9.950755231652857E-3</v>
      </c>
      <c r="J34" s="447">
        <f ca="1">+H34/$H$42</f>
        <v>6.600660966338984E-3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'!N28*100</f>
        <v>0.50954688203805987</v>
      </c>
      <c r="G35" s="444"/>
      <c r="H35" s="445">
        <f ca="1">(F35%*T4)/D4</f>
        <v>1729968.891135463</v>
      </c>
      <c r="I35" s="452">
        <f ca="1">+H35/$H$22</f>
        <v>7.6816190500765547E-3</v>
      </c>
      <c r="J35" s="447">
        <f ca="1">+H35/$H$42</f>
        <v>5.0954688203805991E-3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'!M29*D4</f>
        <v>4144948.875255622</v>
      </c>
      <c r="G36" s="444"/>
      <c r="H36" s="445">
        <f ca="1">+F36/D4</f>
        <v>592135.55360794603</v>
      </c>
      <c r="I36" s="452">
        <f ca="1">+H36/$H$22</f>
        <v>2.6292725679228734E-3</v>
      </c>
      <c r="J36" s="447">
        <f ca="1">+H36/$H$42</f>
        <v>1.744082374144747E-3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20909812.398097396</v>
      </c>
      <c r="I37" s="452">
        <f ca="1">+H37/$H$22</f>
        <v>9.2846301499287853E-2</v>
      </c>
      <c r="J37" s="447">
        <f ca="1">+H37/$H$42</f>
        <v>6.1587984420102541E-2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7.5028196580966863E-2</v>
      </c>
      <c r="F38" s="439"/>
      <c r="G38" s="439"/>
      <c r="H38" s="450">
        <f ca="1">SUM(H34:H37)</f>
        <v>25472915.372166641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338631230.88341171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2.5919613843413398E-3</v>
      </c>
      <c r="G41" s="474"/>
      <c r="H41" s="417">
        <v>880000</v>
      </c>
      <c r="I41" s="474" t="s">
        <v>395</v>
      </c>
      <c r="N41" s="479"/>
      <c r="O41" s="479">
        <f ca="1">+S41*H4</f>
        <v>1991151.6375944605</v>
      </c>
      <c r="R41" s="480">
        <f>H5/1000/30</f>
        <v>1.6333333333333332E-5</v>
      </c>
      <c r="S41" s="481">
        <f ca="1">+R41*H40</f>
        <v>5530.976771095724</v>
      </c>
    </row>
    <row r="42" spans="1:25" ht="32.65" customHeight="1" thickBot="1">
      <c r="B42" s="449">
        <f ca="1">+H41/H42</f>
        <v>2.5919613843413398E-3</v>
      </c>
      <c r="F42" s="471" t="s">
        <v>396</v>
      </c>
      <c r="G42" s="482"/>
      <c r="H42" s="483">
        <f ca="1">+H40+H41</f>
        <v>339511230.88341171</v>
      </c>
      <c r="I42" s="482" t="s">
        <v>397</v>
      </c>
      <c r="N42" s="479"/>
      <c r="O42" s="429">
        <f ca="1">+S42*H4</f>
        <v>8939864495322069</v>
      </c>
      <c r="R42" s="470">
        <f>+H41/12</f>
        <v>73333.333333333328</v>
      </c>
      <c r="S42" s="481">
        <f ca="1">+R42*H40</f>
        <v>24832956931450.191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339511230.88341171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2145941.9265814126</v>
      </c>
      <c r="D48" s="494">
        <f t="shared" ref="D48:D111" ca="1" si="4">+F47*(($H$6/100)/$H$9)</f>
        <v>1839019.1672851469</v>
      </c>
      <c r="E48" s="494">
        <f t="shared" ref="E48:E111" ca="1" si="5">+C48-D48</f>
        <v>306922.75929626566</v>
      </c>
      <c r="F48" s="494">
        <f t="shared" ref="F48:F111" ca="1" si="6">IF(F47&lt;1,0,+F47-E48)</f>
        <v>339204308.12411547</v>
      </c>
      <c r="G48" s="495">
        <f>+S40+30</f>
        <v>45116</v>
      </c>
      <c r="H48" s="494">
        <f t="shared" ref="H48:H111" ca="1" si="7">+D48*$H$7/100</f>
        <v>9195.0958364257349</v>
      </c>
      <c r="I48" s="496">
        <f t="shared" ref="I48:I111" ca="1" si="8">+F47*$R$41*O48</f>
        <v>166360.5031328717</v>
      </c>
      <c r="J48" s="497">
        <f ca="1">D48+E48+H48+I48</f>
        <v>2321497.52555071</v>
      </c>
      <c r="O48" s="400">
        <f>G48-S40</f>
        <v>30</v>
      </c>
      <c r="S48" s="390" t="s">
        <v>363</v>
      </c>
      <c r="T48" s="498">
        <f>+H22</f>
        <v>225208888.8888889</v>
      </c>
      <c r="U48" s="499"/>
      <c r="V48" s="500">
        <f ca="1">-SUM(T48:T54)*D4</f>
        <v>-1962402297.7572081</v>
      </c>
      <c r="W48" s="500">
        <f ca="1">+V48</f>
        <v>-1962402297.7572081</v>
      </c>
      <c r="X48" s="500">
        <f ca="1">+W48+W55</f>
        <v>-2376578616.1838822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2145941.9265814126</v>
      </c>
      <c r="D49" s="494">
        <f t="shared" ca="1" si="4"/>
        <v>1837356.6690056254</v>
      </c>
      <c r="E49" s="494">
        <f t="shared" ca="1" si="5"/>
        <v>308585.25757578714</v>
      </c>
      <c r="F49" s="494">
        <f t="shared" ca="1" si="6"/>
        <v>338895722.86653966</v>
      </c>
      <c r="G49" s="495">
        <v>45147</v>
      </c>
      <c r="H49" s="494">
        <f t="shared" ca="1" si="7"/>
        <v>9186.7833450281269</v>
      </c>
      <c r="I49" s="496">
        <f t="shared" ca="1" si="8"/>
        <v>171750.44801351047</v>
      </c>
      <c r="J49" s="497">
        <f t="shared" ref="J49:J112" ca="1" si="10">+C49+H49+I49</f>
        <v>2326879.1579399514</v>
      </c>
      <c r="O49" s="400">
        <f t="shared" ref="O49:O112" si="11">+G49-G48</f>
        <v>31</v>
      </c>
      <c r="S49" s="390" t="s">
        <v>415</v>
      </c>
      <c r="T49" s="498">
        <f ca="1">+H23</f>
        <v>2636679.06889576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2145941.9265814126</v>
      </c>
      <c r="D50" s="494">
        <f t="shared" ca="1" si="4"/>
        <v>1835685.16552709</v>
      </c>
      <c r="E50" s="494">
        <f t="shared" ca="1" si="5"/>
        <v>310256.76105432259</v>
      </c>
      <c r="F50" s="494">
        <f t="shared" ca="1" si="6"/>
        <v>338585466.10548532</v>
      </c>
      <c r="G50" s="495">
        <v>45178</v>
      </c>
      <c r="H50" s="494">
        <f t="shared" ca="1" si="7"/>
        <v>9178.4258276354503</v>
      </c>
      <c r="I50" s="496">
        <f t="shared" ca="1" si="8"/>
        <v>171594.20101142456</v>
      </c>
      <c r="J50" s="497">
        <f t="shared" ca="1" si="10"/>
        <v>2326714.5534204724</v>
      </c>
      <c r="O50" s="400">
        <f t="shared" si="11"/>
        <v>31</v>
      </c>
      <c r="S50" s="390" t="s">
        <v>416</v>
      </c>
      <c r="T50" s="498">
        <f ca="1">+H25</f>
        <v>7978616.8393808221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2145941.9265814126</v>
      </c>
      <c r="D51" s="494">
        <f t="shared" ca="1" si="4"/>
        <v>1834004.6080713789</v>
      </c>
      <c r="E51" s="494">
        <f t="shared" ca="1" si="5"/>
        <v>311937.31851003366</v>
      </c>
      <c r="F51" s="494">
        <f t="shared" ca="1" si="6"/>
        <v>338273528.78697526</v>
      </c>
      <c r="G51" s="495">
        <v>45208</v>
      </c>
      <c r="H51" s="494">
        <f t="shared" ca="1" si="7"/>
        <v>9170.0230403568949</v>
      </c>
      <c r="I51" s="496">
        <f t="shared" ca="1" si="8"/>
        <v>165906.87839168779</v>
      </c>
      <c r="J51" s="497">
        <f t="shared" ca="1" si="10"/>
        <v>2321018.8280134574</v>
      </c>
      <c r="O51" s="400">
        <f t="shared" si="11"/>
        <v>30</v>
      </c>
      <c r="S51" s="390" t="s">
        <v>417</v>
      </c>
      <c r="T51" s="498">
        <f ca="1">+H26</f>
        <v>464063.66993849957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2145941.9265814126</v>
      </c>
      <c r="D52" s="494">
        <f t="shared" ca="1" si="4"/>
        <v>1832314.947596116</v>
      </c>
      <c r="E52" s="494">
        <f t="shared" ca="1" si="5"/>
        <v>313626.97898529656</v>
      </c>
      <c r="F52" s="494">
        <f t="shared" ca="1" si="6"/>
        <v>337959901.80798995</v>
      </c>
      <c r="G52" s="495">
        <v>45239</v>
      </c>
      <c r="H52" s="494">
        <f t="shared" ca="1" si="7"/>
        <v>9161.5747379805798</v>
      </c>
      <c r="I52" s="496">
        <f t="shared" ca="1" si="8"/>
        <v>171279.16340913845</v>
      </c>
      <c r="J52" s="497">
        <f t="shared" ca="1" si="10"/>
        <v>2326382.6647285316</v>
      </c>
      <c r="O52" s="400">
        <f t="shared" si="11"/>
        <v>31</v>
      </c>
      <c r="S52" s="390" t="s">
        <v>418</v>
      </c>
      <c r="T52" s="498">
        <f ca="1">+H27</f>
        <v>40187739.677295379</v>
      </c>
      <c r="U52" s="499"/>
      <c r="V52" s="501"/>
      <c r="W52" s="501"/>
      <c r="X52" s="503">
        <f ca="1">+W48+W55+T4</f>
        <v>0</v>
      </c>
      <c r="Y52" s="492"/>
    </row>
    <row r="53" spans="2:25" ht="17.649999999999999" customHeight="1">
      <c r="B53" s="488">
        <v>6</v>
      </c>
      <c r="C53" s="493">
        <f t="shared" ca="1" si="9"/>
        <v>2145941.9265814126</v>
      </c>
      <c r="D53" s="494">
        <f t="shared" ca="1" si="4"/>
        <v>1830616.134793279</v>
      </c>
      <c r="E53" s="494">
        <f t="shared" ca="1" si="5"/>
        <v>315325.79178813356</v>
      </c>
      <c r="F53" s="494">
        <f t="shared" ca="1" si="6"/>
        <v>337644576.01620179</v>
      </c>
      <c r="G53" s="495">
        <v>45269</v>
      </c>
      <c r="H53" s="494">
        <f t="shared" ca="1" si="7"/>
        <v>9153.0806739663949</v>
      </c>
      <c r="I53" s="496">
        <f t="shared" ca="1" si="8"/>
        <v>165600.35188591506</v>
      </c>
      <c r="J53" s="497">
        <f t="shared" ca="1" si="10"/>
        <v>2320695.3591412944</v>
      </c>
      <c r="O53" s="400">
        <f t="shared" si="11"/>
        <v>30</v>
      </c>
      <c r="Q53" s="491"/>
      <c r="S53" s="390" t="s">
        <v>378</v>
      </c>
      <c r="T53" s="504">
        <f ca="1">+H28</f>
        <v>773439.44989749929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2145941.9265814126</v>
      </c>
      <c r="D54" s="494">
        <f t="shared" ca="1" si="4"/>
        <v>1828908.1200877598</v>
      </c>
      <c r="E54" s="494">
        <f t="shared" ca="1" si="5"/>
        <v>317033.80649365275</v>
      </c>
      <c r="F54" s="494">
        <f t="shared" ca="1" si="6"/>
        <v>337327542.20970815</v>
      </c>
      <c r="G54" s="495">
        <v>45300</v>
      </c>
      <c r="H54" s="494">
        <f t="shared" ca="1" si="7"/>
        <v>9144.5406004387987</v>
      </c>
      <c r="I54" s="496">
        <f t="shared" ca="1" si="8"/>
        <v>170960.70365620349</v>
      </c>
      <c r="J54" s="497">
        <f t="shared" ca="1" si="10"/>
        <v>2326047.1708380547</v>
      </c>
      <c r="O54" s="400">
        <f t="shared" si="11"/>
        <v>31</v>
      </c>
      <c r="S54" s="390" t="s">
        <v>419</v>
      </c>
      <c r="T54" s="504">
        <f ca="1">+H31</f>
        <v>3093757.7995899972</v>
      </c>
      <c r="Y54" s="492"/>
    </row>
    <row r="55" spans="2:25" ht="17.649999999999999" customHeight="1">
      <c r="B55" s="488">
        <v>8</v>
      </c>
      <c r="C55" s="493">
        <f t="shared" ca="1" si="9"/>
        <v>2145941.9265814126</v>
      </c>
      <c r="D55" s="494">
        <f t="shared" ca="1" si="4"/>
        <v>1827190.8536359193</v>
      </c>
      <c r="E55" s="494">
        <f t="shared" ca="1" si="5"/>
        <v>318751.07294549327</v>
      </c>
      <c r="F55" s="494">
        <f t="shared" ca="1" si="6"/>
        <v>337008791.13676268</v>
      </c>
      <c r="G55" s="495">
        <v>45331</v>
      </c>
      <c r="H55" s="494">
        <f t="shared" ca="1" si="7"/>
        <v>9135.9542681795956</v>
      </c>
      <c r="I55" s="496">
        <f t="shared" ca="1" si="8"/>
        <v>170800.17887218221</v>
      </c>
      <c r="J55" s="497">
        <f t="shared" ca="1" si="10"/>
        <v>2325878.059721774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-23864999.354349136</v>
      </c>
      <c r="W55" s="500">
        <f ca="1">+SUM(U55:V67)</f>
        <v>-414176318.42667401</v>
      </c>
      <c r="Y55" s="492"/>
    </row>
    <row r="56" spans="2:25" ht="17.649999999999999" customHeight="1">
      <c r="B56" s="488">
        <v>9</v>
      </c>
      <c r="C56" s="493">
        <f t="shared" ca="1" si="9"/>
        <v>2145941.9265814126</v>
      </c>
      <c r="D56" s="494">
        <f t="shared" ca="1" si="4"/>
        <v>1825464.2853241311</v>
      </c>
      <c r="E56" s="494">
        <f t="shared" ca="1" si="5"/>
        <v>320477.64125728142</v>
      </c>
      <c r="F56" s="494">
        <f t="shared" ca="1" si="6"/>
        <v>336688313.49550539</v>
      </c>
      <c r="G56" s="495">
        <v>45360</v>
      </c>
      <c r="H56" s="494">
        <f t="shared" ca="1" si="7"/>
        <v>9127.321426620656</v>
      </c>
      <c r="I56" s="496">
        <f t="shared" ca="1" si="8"/>
        <v>159629.83073511324</v>
      </c>
      <c r="J56" s="497">
        <f t="shared" ca="1" si="10"/>
        <v>2314699.0787431467</v>
      </c>
      <c r="O56" s="400">
        <f t="shared" si="11"/>
        <v>29</v>
      </c>
      <c r="Q56" s="491"/>
      <c r="S56" s="390" t="s">
        <v>372</v>
      </c>
      <c r="T56" s="506">
        <f ca="1">+H24</f>
        <v>3409285.6220498765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2145941.9265814126</v>
      </c>
      <c r="D57" s="494">
        <f t="shared" ca="1" si="4"/>
        <v>1823728.3647673209</v>
      </c>
      <c r="E57" s="494">
        <f t="shared" ca="1" si="5"/>
        <v>322213.56181409163</v>
      </c>
      <c r="F57" s="494">
        <f t="shared" ca="1" si="6"/>
        <v>336366099.93369132</v>
      </c>
      <c r="G57" s="495">
        <v>45391</v>
      </c>
      <c r="H57" s="494">
        <f t="shared" ca="1" si="7"/>
        <v>9118.6418238366041</v>
      </c>
      <c r="I57" s="496">
        <f t="shared" ca="1" si="8"/>
        <v>170476.51606655755</v>
      </c>
      <c r="J57" s="497">
        <f t="shared" ca="1" si="10"/>
        <v>2325537.0844718069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-67468684.532647923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2145941.9265814126</v>
      </c>
      <c r="D58" s="494">
        <f t="shared" ca="1" si="4"/>
        <v>1821983.0413074947</v>
      </c>
      <c r="E58" s="494">
        <f t="shared" ca="1" si="5"/>
        <v>323958.88527391781</v>
      </c>
      <c r="F58" s="494">
        <f t="shared" ca="1" si="6"/>
        <v>336042141.04841739</v>
      </c>
      <c r="G58" s="495">
        <v>45421</v>
      </c>
      <c r="H58" s="494">
        <f t="shared" ca="1" si="7"/>
        <v>9109.9152065374728</v>
      </c>
      <c r="I58" s="496">
        <f t="shared" ca="1" si="8"/>
        <v>164819.38896750871</v>
      </c>
      <c r="J58" s="497">
        <f t="shared" ca="1" si="10"/>
        <v>2319871.2307554591</v>
      </c>
      <c r="O58" s="400">
        <f t="shared" si="11"/>
        <v>30</v>
      </c>
      <c r="Q58" s="491"/>
      <c r="S58" s="390" t="s">
        <v>422</v>
      </c>
      <c r="T58" s="507">
        <f ca="1">+H36</f>
        <v>592135.55360794603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2145941.9265814126</v>
      </c>
      <c r="D59" s="494">
        <f t="shared" ca="1" si="4"/>
        <v>1820228.2640122608</v>
      </c>
      <c r="E59" s="494">
        <f t="shared" ca="1" si="5"/>
        <v>325713.66256915173</v>
      </c>
      <c r="F59" s="494">
        <f t="shared" ca="1" si="6"/>
        <v>335716427.38584822</v>
      </c>
      <c r="G59" s="495">
        <v>45452</v>
      </c>
      <c r="H59" s="494">
        <f t="shared" ca="1" si="7"/>
        <v>9101.1413200613042</v>
      </c>
      <c r="I59" s="496">
        <f t="shared" ca="1" si="8"/>
        <v>170149.33741751531</v>
      </c>
      <c r="J59" s="497">
        <f t="shared" ca="1" si="10"/>
        <v>2325192.4053189894</v>
      </c>
      <c r="O59" s="400">
        <f t="shared" si="11"/>
        <v>31</v>
      </c>
      <c r="Q59" s="491"/>
      <c r="S59" s="390" t="s">
        <v>423</v>
      </c>
      <c r="T59" s="504">
        <f ca="1">+H29*0.4</f>
        <v>9046247.9510560427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2145941.9265814126</v>
      </c>
      <c r="D60" s="494">
        <f t="shared" ca="1" si="4"/>
        <v>1818463.9816733445</v>
      </c>
      <c r="E60" s="494">
        <f t="shared" ca="1" si="5"/>
        <v>327477.94490806805</v>
      </c>
      <c r="F60" s="494">
        <f t="shared" ca="1" si="6"/>
        <v>335388949.44094014</v>
      </c>
      <c r="G60" s="495">
        <v>45482</v>
      </c>
      <c r="H60" s="494">
        <f t="shared" ca="1" si="7"/>
        <v>9092.3199083667223</v>
      </c>
      <c r="I60" s="496">
        <f t="shared" ca="1" si="8"/>
        <v>164501.04941906562</v>
      </c>
      <c r="J60" s="497">
        <f t="shared" ca="1" si="10"/>
        <v>2319535.2959088446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2145941.9265814126</v>
      </c>
      <c r="D61" s="494">
        <f t="shared" ca="1" si="4"/>
        <v>1816690.1428050925</v>
      </c>
      <c r="E61" s="494">
        <f t="shared" ca="1" si="5"/>
        <v>329251.78377632005</v>
      </c>
      <c r="F61" s="494">
        <f t="shared" ca="1" si="6"/>
        <v>335059697.6571638</v>
      </c>
      <c r="G61" s="495">
        <v>45513</v>
      </c>
      <c r="H61" s="494">
        <f t="shared" ca="1" si="7"/>
        <v>9083.4507140254627</v>
      </c>
      <c r="I61" s="496">
        <f t="shared" ca="1" si="8"/>
        <v>169818.604733596</v>
      </c>
      <c r="J61" s="497">
        <f t="shared" ca="1" si="10"/>
        <v>2324843.9820290343</v>
      </c>
      <c r="O61" s="400">
        <f t="shared" si="11"/>
        <v>31</v>
      </c>
      <c r="Q61" s="491"/>
      <c r="S61" s="390" t="s">
        <v>425</v>
      </c>
      <c r="T61" s="504">
        <f ca="1">+H30</f>
        <v>6790224.6176682338</v>
      </c>
      <c r="U61" s="492"/>
      <c r="V61" s="500">
        <f ca="1">-SUM(T61:T63)*D4</f>
        <v>-200060259.1103594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2145941.9265814126</v>
      </c>
      <c r="D62" s="494">
        <f t="shared" ca="1" si="4"/>
        <v>1814906.6956429707</v>
      </c>
      <c r="E62" s="494">
        <f t="shared" ca="1" si="5"/>
        <v>331035.23093844182</v>
      </c>
      <c r="F62" s="494">
        <f t="shared" ca="1" si="6"/>
        <v>334728662.42622536</v>
      </c>
      <c r="G62" s="495">
        <v>45544</v>
      </c>
      <c r="H62" s="494">
        <f t="shared" ca="1" si="7"/>
        <v>9074.5334782148529</v>
      </c>
      <c r="I62" s="496">
        <f t="shared" ca="1" si="8"/>
        <v>169651.8935804106</v>
      </c>
      <c r="J62" s="497">
        <f t="shared" ca="1" si="10"/>
        <v>2324668.3536400381</v>
      </c>
      <c r="O62" s="400">
        <f t="shared" si="11"/>
        <v>31</v>
      </c>
      <c r="Q62" s="491"/>
      <c r="S62" s="390" t="s">
        <v>426</v>
      </c>
      <c r="T62" s="504">
        <f ca="1">+H37</f>
        <v>20909812.398097396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2145941.9265814126</v>
      </c>
      <c r="D63" s="494">
        <f t="shared" ca="1" si="4"/>
        <v>1813113.5881420542</v>
      </c>
      <c r="E63" s="494">
        <f t="shared" ca="1" si="5"/>
        <v>332828.3384393584</v>
      </c>
      <c r="F63" s="494">
        <f t="shared" ca="1" si="6"/>
        <v>334395834.08778602</v>
      </c>
      <c r="G63" s="495">
        <v>45574</v>
      </c>
      <c r="H63" s="494">
        <f t="shared" ca="1" si="7"/>
        <v>9065.5679407102707</v>
      </c>
      <c r="I63" s="496">
        <f t="shared" ca="1" si="8"/>
        <v>164017.04458885043</v>
      </c>
      <c r="J63" s="497">
        <f t="shared" ca="1" si="10"/>
        <v>2319024.539110973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2145941.9265814126</v>
      </c>
      <c r="D64" s="494">
        <f t="shared" ca="1" si="4"/>
        <v>1811310.7679755078</v>
      </c>
      <c r="E64" s="494">
        <f t="shared" ca="1" si="5"/>
        <v>334631.15860590478</v>
      </c>
      <c r="F64" s="494">
        <f t="shared" ca="1" si="6"/>
        <v>334061202.92918009</v>
      </c>
      <c r="G64" s="495">
        <v>45605</v>
      </c>
      <c r="H64" s="494">
        <f t="shared" ca="1" si="7"/>
        <v>9056.5538398775388</v>
      </c>
      <c r="I64" s="496">
        <f t="shared" ca="1" si="8"/>
        <v>169315.75732644898</v>
      </c>
      <c r="J64" s="497">
        <f t="shared" ca="1" si="10"/>
        <v>2324314.2377477391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-12109782.237948241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2145941.9265814126</v>
      </c>
      <c r="D65" s="494">
        <f t="shared" ca="1" si="4"/>
        <v>1809498.1825330588</v>
      </c>
      <c r="E65" s="494">
        <f t="shared" ca="1" si="5"/>
        <v>336443.74404835375</v>
      </c>
      <c r="F65" s="494">
        <f t="shared" ca="1" si="6"/>
        <v>333724759.18513173</v>
      </c>
      <c r="G65" s="495">
        <v>45635</v>
      </c>
      <c r="H65" s="494">
        <f t="shared" ca="1" si="7"/>
        <v>9047.4909126652947</v>
      </c>
      <c r="I65" s="496">
        <f t="shared" ca="1" si="8"/>
        <v>163689.98943529822</v>
      </c>
      <c r="J65" s="497">
        <f t="shared" ca="1" si="10"/>
        <v>2318679.4069293761</v>
      </c>
      <c r="O65" s="400">
        <f t="shared" si="11"/>
        <v>30</v>
      </c>
      <c r="Q65" s="491"/>
      <c r="S65" s="390" t="s">
        <v>429</v>
      </c>
      <c r="T65" s="504">
        <f ca="1">+H35</f>
        <v>1729968.891135463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2145941.9265814126</v>
      </c>
      <c r="D66" s="494">
        <f t="shared" ca="1" si="4"/>
        <v>1807675.7789194635</v>
      </c>
      <c r="E66" s="494">
        <f t="shared" ca="1" si="5"/>
        <v>338266.14766194904</v>
      </c>
      <c r="F66" s="494">
        <f t="shared" ca="1" si="6"/>
        <v>333386493.0374698</v>
      </c>
      <c r="G66" s="495">
        <v>45666</v>
      </c>
      <c r="H66" s="494">
        <f t="shared" ca="1" si="7"/>
        <v>9038.3788945973174</v>
      </c>
      <c r="I66" s="496">
        <f t="shared" ca="1" si="8"/>
        <v>168975.96973407167</v>
      </c>
      <c r="J66" s="508">
        <f t="shared" ca="1" si="10"/>
        <v>2323956.2752100816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2145941.9265814126</v>
      </c>
      <c r="D67" s="494">
        <f t="shared" ca="1" si="4"/>
        <v>1805843.5039529614</v>
      </c>
      <c r="E67" s="494">
        <f t="shared" ca="1" si="5"/>
        <v>340098.42262845114</v>
      </c>
      <c r="F67" s="494">
        <f t="shared" ca="1" si="6"/>
        <v>333046394.61484134</v>
      </c>
      <c r="G67" s="495">
        <v>45697</v>
      </c>
      <c r="H67" s="494">
        <f t="shared" ca="1" si="7"/>
        <v>9029.2175197648066</v>
      </c>
      <c r="I67" s="496">
        <f t="shared" ca="1" si="8"/>
        <v>168804.69430797218</v>
      </c>
      <c r="J67" s="508">
        <f t="shared" ca="1" si="10"/>
        <v>2323775.8384091496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2240998.5293258382</v>
      </c>
      <c r="U67" s="492"/>
      <c r="V67" s="500">
        <f ca="1">-SUM(T67:T68)*D4</f>
        <v>-110672593.1913693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2145941.9265814126</v>
      </c>
      <c r="D68" s="494">
        <f t="shared" ca="1" si="4"/>
        <v>1804001.304163724</v>
      </c>
      <c r="E68" s="494">
        <f t="shared" ca="1" si="5"/>
        <v>341940.6224176886</v>
      </c>
      <c r="F68" s="494">
        <f t="shared" ca="1" si="6"/>
        <v>332704453.99242365</v>
      </c>
      <c r="G68" s="495">
        <v>45725</v>
      </c>
      <c r="H68" s="494">
        <f t="shared" ca="1" si="7"/>
        <v>9020.0065208186206</v>
      </c>
      <c r="I68" s="496">
        <f t="shared" ca="1" si="8"/>
        <v>152313.21780385409</v>
      </c>
      <c r="J68" s="508">
        <f t="shared" ca="1" si="10"/>
        <v>2307275.150906085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13569371.926584063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2145941.9265814126</v>
      </c>
      <c r="D69" s="494">
        <f t="shared" ca="1" si="4"/>
        <v>1802149.1257922947</v>
      </c>
      <c r="E69" s="494">
        <f t="shared" ca="1" si="5"/>
        <v>343792.80078911781</v>
      </c>
      <c r="F69" s="494">
        <f t="shared" ca="1" si="6"/>
        <v>332360661.19163454</v>
      </c>
      <c r="G69" s="495">
        <v>45756</v>
      </c>
      <c r="H69" s="494">
        <f t="shared" ca="1" si="7"/>
        <v>9010.7456289614729</v>
      </c>
      <c r="I69" s="496">
        <f t="shared" ca="1" si="8"/>
        <v>168459.3552048305</v>
      </c>
      <c r="J69" s="508">
        <f t="shared" ca="1" si="10"/>
        <v>2323412.0274152043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2145941.9265814126</v>
      </c>
      <c r="D70" s="494">
        <f t="shared" ca="1" si="4"/>
        <v>1800286.9147880205</v>
      </c>
      <c r="E70" s="494">
        <f t="shared" ca="1" si="5"/>
        <v>345655.01179339201</v>
      </c>
      <c r="F70" s="494">
        <f t="shared" ca="1" si="6"/>
        <v>332015006.17984116</v>
      </c>
      <c r="G70" s="495">
        <v>45786</v>
      </c>
      <c r="H70" s="494">
        <f t="shared" ca="1" si="7"/>
        <v>9001.4345739401033</v>
      </c>
      <c r="I70" s="496">
        <f t="shared" ca="1" si="8"/>
        <v>162856.72398390088</v>
      </c>
      <c r="J70" s="508">
        <f t="shared" ca="1" si="10"/>
        <v>2317800.0851392536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2145941.9265814126</v>
      </c>
      <c r="D71" s="494">
        <f t="shared" ca="1" si="4"/>
        <v>1798414.6168074731</v>
      </c>
      <c r="E71" s="494">
        <f t="shared" ca="1" si="5"/>
        <v>347527.30977393943</v>
      </c>
      <c r="F71" s="494">
        <f t="shared" ca="1" si="6"/>
        <v>331667478.87006724</v>
      </c>
      <c r="G71" s="495">
        <v>45817</v>
      </c>
      <c r="H71" s="494">
        <f t="shared" ca="1" si="7"/>
        <v>8992.0730840373653</v>
      </c>
      <c r="I71" s="496">
        <f t="shared" ca="1" si="8"/>
        <v>168110.26479572622</v>
      </c>
      <c r="J71" s="508">
        <f t="shared" ca="1" si="10"/>
        <v>2323044.264461176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2145941.9265814126</v>
      </c>
      <c r="D72" s="494">
        <f t="shared" ca="1" si="4"/>
        <v>1796532.1772128642</v>
      </c>
      <c r="E72" s="494">
        <f t="shared" ca="1" si="5"/>
        <v>349409.74936854839</v>
      </c>
      <c r="F72" s="494">
        <f t="shared" ca="1" si="6"/>
        <v>331318069.12069869</v>
      </c>
      <c r="G72" s="495">
        <v>45847</v>
      </c>
      <c r="H72" s="494">
        <f t="shared" ca="1" si="7"/>
        <v>8982.6608860643209</v>
      </c>
      <c r="I72" s="496">
        <f t="shared" ca="1" si="8"/>
        <v>162517.06464633293</v>
      </c>
      <c r="J72" s="508">
        <f t="shared" ca="1" si="10"/>
        <v>2317441.6521138097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2145941.9265814126</v>
      </c>
      <c r="D73" s="494">
        <f t="shared" ca="1" si="4"/>
        <v>1794639.5410704513</v>
      </c>
      <c r="E73" s="494">
        <f t="shared" ca="1" si="5"/>
        <v>351302.38551096129</v>
      </c>
      <c r="F73" s="494">
        <f t="shared" ca="1" si="6"/>
        <v>330966766.73518771</v>
      </c>
      <c r="G73" s="495">
        <v>45878</v>
      </c>
      <c r="H73" s="494">
        <f t="shared" ca="1" si="7"/>
        <v>8973.1977053522569</v>
      </c>
      <c r="I73" s="496">
        <f t="shared" ca="1" si="8"/>
        <v>167757.38233144709</v>
      </c>
      <c r="J73" s="508">
        <f t="shared" ca="1" si="10"/>
        <v>2322672.506618212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2145941.9265814126</v>
      </c>
      <c r="D74" s="494">
        <f t="shared" ca="1" si="4"/>
        <v>1792736.6531489335</v>
      </c>
      <c r="E74" s="494">
        <f t="shared" ca="1" si="5"/>
        <v>353205.27343247901</v>
      </c>
      <c r="F74" s="494">
        <f t="shared" ca="1" si="6"/>
        <v>330613561.46175522</v>
      </c>
      <c r="G74" s="495">
        <v>45909</v>
      </c>
      <c r="H74" s="494">
        <f t="shared" ca="1" si="7"/>
        <v>8963.6832657446685</v>
      </c>
      <c r="I74" s="496">
        <f t="shared" ca="1" si="8"/>
        <v>167579.50622358336</v>
      </c>
      <c r="J74" s="508">
        <f t="shared" ca="1" si="10"/>
        <v>2322485.1160707409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2145941.9265814126</v>
      </c>
      <c r="D75" s="494">
        <f t="shared" ca="1" si="4"/>
        <v>1790823.4579178409</v>
      </c>
      <c r="E75" s="494">
        <f t="shared" ca="1" si="5"/>
        <v>355118.46866357164</v>
      </c>
      <c r="F75" s="494">
        <f t="shared" ca="1" si="6"/>
        <v>330258442.99309164</v>
      </c>
      <c r="G75" s="495">
        <v>45939</v>
      </c>
      <c r="H75" s="494">
        <f t="shared" ca="1" si="7"/>
        <v>8954.117289589205</v>
      </c>
      <c r="I75" s="496">
        <f t="shared" ca="1" si="8"/>
        <v>162000.64511626004</v>
      </c>
      <c r="J75" s="508">
        <f t="shared" ca="1" si="10"/>
        <v>2316896.6889872616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2145941.9265814126</v>
      </c>
      <c r="D76" s="494">
        <f t="shared" ca="1" si="4"/>
        <v>1788899.8995459131</v>
      </c>
      <c r="E76" s="494">
        <f t="shared" ca="1" si="5"/>
        <v>357042.02703549946</v>
      </c>
      <c r="F76" s="494">
        <f t="shared" ca="1" si="6"/>
        <v>329901400.96605617</v>
      </c>
      <c r="G76" s="495">
        <v>45970</v>
      </c>
      <c r="H76" s="494">
        <f t="shared" ca="1" si="7"/>
        <v>8944.4994977295646</v>
      </c>
      <c r="I76" s="496">
        <f t="shared" ca="1" si="8"/>
        <v>167220.85830216872</v>
      </c>
      <c r="J76" s="508">
        <f t="shared" ca="1" si="10"/>
        <v>2322107.2843813105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2145941.9265814126</v>
      </c>
      <c r="D77" s="494">
        <f t="shared" ca="1" si="4"/>
        <v>1786965.921899471</v>
      </c>
      <c r="E77" s="494">
        <f t="shared" ca="1" si="5"/>
        <v>358976.00468194159</v>
      </c>
      <c r="F77" s="494">
        <f t="shared" ca="1" si="6"/>
        <v>329542424.96137422</v>
      </c>
      <c r="G77" s="495">
        <v>46000</v>
      </c>
      <c r="H77" s="494">
        <f t="shared" ca="1" si="7"/>
        <v>8934.8296094973557</v>
      </c>
      <c r="I77" s="496">
        <f t="shared" ca="1" si="8"/>
        <v>161651.6864733675</v>
      </c>
      <c r="J77" s="508">
        <f t="shared" ca="1" si="10"/>
        <v>2316528.4426642777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2145941.9265814126</v>
      </c>
      <c r="D78" s="494">
        <f t="shared" ca="1" si="4"/>
        <v>1785021.4685407772</v>
      </c>
      <c r="E78" s="494">
        <f t="shared" ca="1" si="5"/>
        <v>360920.45804063533</v>
      </c>
      <c r="F78" s="494">
        <f t="shared" ca="1" si="6"/>
        <v>329181504.50333357</v>
      </c>
      <c r="G78" s="495">
        <v>46031</v>
      </c>
      <c r="H78" s="494">
        <f t="shared" ca="1" si="7"/>
        <v>8925.1073427038864</v>
      </c>
      <c r="I78" s="496">
        <f t="shared" ca="1" si="8"/>
        <v>166858.31450544248</v>
      </c>
      <c r="J78" s="508">
        <f t="shared" ca="1" si="10"/>
        <v>2321725.3484295588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2145941.9265814126</v>
      </c>
      <c r="D79" s="494">
        <f t="shared" ca="1" si="4"/>
        <v>1783066.4827263902</v>
      </c>
      <c r="E79" s="494">
        <f t="shared" ca="1" si="5"/>
        <v>362875.44385502231</v>
      </c>
      <c r="F79" s="494">
        <f t="shared" ca="1" si="6"/>
        <v>328818629.05947852</v>
      </c>
      <c r="G79" s="495">
        <v>46062</v>
      </c>
      <c r="H79" s="494">
        <f t="shared" ca="1" si="7"/>
        <v>8915.3324136319516</v>
      </c>
      <c r="I79" s="496">
        <f t="shared" ca="1" si="8"/>
        <v>166675.56844685454</v>
      </c>
      <c r="J79" s="508">
        <f t="shared" ca="1" si="10"/>
        <v>2321532.8274418991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2145941.9265814126</v>
      </c>
      <c r="D80" s="494">
        <f t="shared" ca="1" si="4"/>
        <v>1781100.9074055087</v>
      </c>
      <c r="E80" s="494">
        <f t="shared" ca="1" si="5"/>
        <v>364841.01917590387</v>
      </c>
      <c r="F80" s="494">
        <f t="shared" ca="1" si="6"/>
        <v>328453788.04030263</v>
      </c>
      <c r="G80" s="495">
        <v>46090</v>
      </c>
      <c r="H80" s="494">
        <f t="shared" ca="1" si="7"/>
        <v>8905.5045370275438</v>
      </c>
      <c r="I80" s="496">
        <f t="shared" ca="1" si="8"/>
        <v>150379.71968986816</v>
      </c>
      <c r="J80" s="508">
        <f t="shared" ca="1" si="10"/>
        <v>2305227.1508083083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2145941.9265814126</v>
      </c>
      <c r="D81" s="494">
        <f t="shared" ca="1" si="4"/>
        <v>1779124.685218306</v>
      </c>
      <c r="E81" s="494">
        <f t="shared" ca="1" si="5"/>
        <v>366817.24136310653</v>
      </c>
      <c r="F81" s="494">
        <f t="shared" ca="1" si="6"/>
        <v>328086970.79893953</v>
      </c>
      <c r="G81" s="495">
        <v>46121</v>
      </c>
      <c r="H81" s="494">
        <f t="shared" ca="1" si="7"/>
        <v>8895.6234260915298</v>
      </c>
      <c r="I81" s="496">
        <f t="shared" ca="1" si="8"/>
        <v>166307.10134440655</v>
      </c>
      <c r="J81" s="508">
        <f t="shared" ca="1" si="10"/>
        <v>2321144.6513519106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2145941.9265814126</v>
      </c>
      <c r="D82" s="494">
        <f t="shared" ca="1" si="4"/>
        <v>1777137.7584942558</v>
      </c>
      <c r="E82" s="494">
        <f t="shared" ca="1" si="5"/>
        <v>368804.16808715672</v>
      </c>
      <c r="F82" s="494">
        <f t="shared" ca="1" si="6"/>
        <v>327718166.63085234</v>
      </c>
      <c r="G82" s="495">
        <v>46151</v>
      </c>
      <c r="H82" s="494">
        <f t="shared" ca="1" si="7"/>
        <v>8885.6887924712792</v>
      </c>
      <c r="I82" s="496">
        <f t="shared" ca="1" si="8"/>
        <v>160762.61569148034</v>
      </c>
      <c r="J82" s="508">
        <f t="shared" ca="1" si="10"/>
        <v>2315590.2310653641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2145941.9265814126</v>
      </c>
      <c r="D83" s="494">
        <f t="shared" ca="1" si="4"/>
        <v>1775140.0692504502</v>
      </c>
      <c r="E83" s="494">
        <f t="shared" ca="1" si="5"/>
        <v>370801.85733096232</v>
      </c>
      <c r="F83" s="494">
        <f t="shared" ca="1" si="6"/>
        <v>327347364.77352136</v>
      </c>
      <c r="G83" s="495">
        <v>46182</v>
      </c>
      <c r="H83" s="494">
        <f t="shared" ca="1" si="7"/>
        <v>8875.7003462522516</v>
      </c>
      <c r="I83" s="496">
        <f t="shared" ca="1" si="8"/>
        <v>165934.63170408821</v>
      </c>
      <c r="J83" s="508">
        <f t="shared" ca="1" si="10"/>
        <v>2320752.2586317533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2145941.9265814126</v>
      </c>
      <c r="D84" s="494">
        <f t="shared" ca="1" si="4"/>
        <v>1773131.5591899075</v>
      </c>
      <c r="E84" s="494">
        <f t="shared" ca="1" si="5"/>
        <v>372810.36739150505</v>
      </c>
      <c r="F84" s="494">
        <f t="shared" ca="1" si="6"/>
        <v>326974554.40612984</v>
      </c>
      <c r="G84" s="495">
        <v>46212</v>
      </c>
      <c r="H84" s="494">
        <f t="shared" ca="1" si="7"/>
        <v>8865.6577959495371</v>
      </c>
      <c r="I84" s="496">
        <f t="shared" ca="1" si="8"/>
        <v>160400.20873902546</v>
      </c>
      <c r="J84" s="508">
        <f t="shared" ca="1" si="10"/>
        <v>2315207.7931163874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2145941.9265814126</v>
      </c>
      <c r="D85" s="494">
        <f t="shared" ca="1" si="4"/>
        <v>1771112.16969987</v>
      </c>
      <c r="E85" s="494">
        <f t="shared" ca="1" si="5"/>
        <v>374829.7568815425</v>
      </c>
      <c r="F85" s="494">
        <f t="shared" ca="1" si="6"/>
        <v>326599724.6492483</v>
      </c>
      <c r="G85" s="495">
        <v>46243</v>
      </c>
      <c r="H85" s="494">
        <f t="shared" ca="1" si="7"/>
        <v>8855.56084849935</v>
      </c>
      <c r="I85" s="496">
        <f t="shared" ca="1" si="8"/>
        <v>165558.11604763704</v>
      </c>
      <c r="J85" s="508">
        <f t="shared" ca="1" si="10"/>
        <v>2320355.6034775488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2145941.9265814126</v>
      </c>
      <c r="D86" s="494">
        <f t="shared" ca="1" si="4"/>
        <v>1769081.841850095</v>
      </c>
      <c r="E86" s="494">
        <f t="shared" ca="1" si="5"/>
        <v>376860.08473131759</v>
      </c>
      <c r="F86" s="494">
        <f t="shared" ca="1" si="6"/>
        <v>326222864.56451696</v>
      </c>
      <c r="G86" s="495">
        <v>46274</v>
      </c>
      <c r="H86" s="494">
        <f t="shared" ca="1" si="7"/>
        <v>8845.4092092504743</v>
      </c>
      <c r="I86" s="496">
        <f t="shared" ca="1" si="8"/>
        <v>165368.32724740272</v>
      </c>
      <c r="J86" s="508">
        <f t="shared" ca="1" si="10"/>
        <v>2320155.6630380657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2145941.9265814126</v>
      </c>
      <c r="D87" s="494">
        <f t="shared" ca="1" si="4"/>
        <v>1767040.5163911337</v>
      </c>
      <c r="E87" s="494">
        <f t="shared" ca="1" si="5"/>
        <v>378901.4101902789</v>
      </c>
      <c r="F87" s="494">
        <f t="shared" ca="1" si="6"/>
        <v>325843963.15432668</v>
      </c>
      <c r="G87" s="495">
        <v>46304</v>
      </c>
      <c r="H87" s="494">
        <f t="shared" ca="1" si="7"/>
        <v>8835.2025819556675</v>
      </c>
      <c r="I87" s="496">
        <f t="shared" ca="1" si="8"/>
        <v>159849.2036366133</v>
      </c>
      <c r="J87" s="508">
        <f t="shared" ca="1" si="10"/>
        <v>2314626.3327999813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2145941.9265814126</v>
      </c>
      <c r="D88" s="494">
        <f t="shared" ca="1" si="4"/>
        <v>1764988.1337526029</v>
      </c>
      <c r="E88" s="494">
        <f t="shared" ca="1" si="5"/>
        <v>380953.7928288097</v>
      </c>
      <c r="F88" s="494">
        <f t="shared" ca="1" si="6"/>
        <v>325463009.36149788</v>
      </c>
      <c r="G88" s="495">
        <v>46335</v>
      </c>
      <c r="H88" s="494">
        <f t="shared" ca="1" si="7"/>
        <v>8824.9406687630144</v>
      </c>
      <c r="I88" s="496">
        <f t="shared" ca="1" si="8"/>
        <v>164985.66001047406</v>
      </c>
      <c r="J88" s="508">
        <f t="shared" ca="1" si="10"/>
        <v>2319752.5272606499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2145941.9265814126</v>
      </c>
      <c r="D89" s="494">
        <f t="shared" ca="1" si="4"/>
        <v>1762924.634041447</v>
      </c>
      <c r="E89" s="494">
        <f t="shared" ca="1" si="5"/>
        <v>383017.29253996559</v>
      </c>
      <c r="F89" s="494">
        <f t="shared" ca="1" si="6"/>
        <v>325079992.06895792</v>
      </c>
      <c r="G89" s="495">
        <v>46365</v>
      </c>
      <c r="H89" s="494">
        <f t="shared" ca="1" si="7"/>
        <v>8814.6231702072346</v>
      </c>
      <c r="I89" s="496">
        <f t="shared" ca="1" si="8"/>
        <v>159476.87458713393</v>
      </c>
      <c r="J89" s="508">
        <f t="shared" ca="1" si="10"/>
        <v>2314233.4243387538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2145941.9265814126</v>
      </c>
      <c r="D90" s="494">
        <f t="shared" ca="1" si="4"/>
        <v>1760849.9570401888</v>
      </c>
      <c r="E90" s="494">
        <f t="shared" ca="1" si="5"/>
        <v>385091.96954122372</v>
      </c>
      <c r="F90" s="494">
        <f t="shared" ca="1" si="6"/>
        <v>324694900.09941667</v>
      </c>
      <c r="G90" s="495">
        <v>46396</v>
      </c>
      <c r="H90" s="494">
        <f t="shared" ca="1" si="7"/>
        <v>8804.2497852009437</v>
      </c>
      <c r="I90" s="496">
        <f t="shared" ca="1" si="8"/>
        <v>164598.83598424902</v>
      </c>
      <c r="J90" s="508">
        <f t="shared" ca="1" si="10"/>
        <v>2319345.0123508628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2145941.9265814126</v>
      </c>
      <c r="D91" s="494">
        <f t="shared" ca="1" si="4"/>
        <v>1758764.0422051738</v>
      </c>
      <c r="E91" s="494">
        <f t="shared" ca="1" si="5"/>
        <v>387177.8843762388</v>
      </c>
      <c r="F91" s="494">
        <f t="shared" ca="1" si="6"/>
        <v>324307722.21504045</v>
      </c>
      <c r="G91" s="495">
        <v>46427</v>
      </c>
      <c r="H91" s="494">
        <f t="shared" ca="1" si="7"/>
        <v>8793.820211025868</v>
      </c>
      <c r="I91" s="496">
        <f t="shared" ca="1" si="8"/>
        <v>164403.8510836713</v>
      </c>
      <c r="J91" s="508">
        <f t="shared" ca="1" si="10"/>
        <v>2319139.5978761096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2145941.9265814126</v>
      </c>
      <c r="D92" s="494">
        <f t="shared" ca="1" si="4"/>
        <v>1756666.8286648025</v>
      </c>
      <c r="E92" s="494">
        <f t="shared" ca="1" si="5"/>
        <v>389275.09791661007</v>
      </c>
      <c r="F92" s="494">
        <f t="shared" ca="1" si="6"/>
        <v>323918447.11712384</v>
      </c>
      <c r="G92" s="495">
        <v>46455</v>
      </c>
      <c r="H92" s="494">
        <f t="shared" ca="1" si="7"/>
        <v>8783.334143324013</v>
      </c>
      <c r="I92" s="496">
        <f t="shared" ca="1" si="8"/>
        <v>148316.73162634514</v>
      </c>
      <c r="J92" s="508">
        <f t="shared" ca="1" si="10"/>
        <v>2303041.9923510817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2145941.9265814126</v>
      </c>
      <c r="D93" s="494">
        <f t="shared" ca="1" si="4"/>
        <v>1754558.2552177543</v>
      </c>
      <c r="E93" s="494">
        <f t="shared" ca="1" si="5"/>
        <v>391383.67136365827</v>
      </c>
      <c r="F93" s="494">
        <f t="shared" ca="1" si="6"/>
        <v>323527063.44576019</v>
      </c>
      <c r="G93" s="495">
        <v>46486</v>
      </c>
      <c r="H93" s="494">
        <f t="shared" ca="1" si="7"/>
        <v>8772.7912760887721</v>
      </c>
      <c r="I93" s="496">
        <f t="shared" ca="1" si="8"/>
        <v>164010.70705697036</v>
      </c>
      <c r="J93" s="508">
        <f t="shared" ca="1" si="10"/>
        <v>2318725.4249144718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2145941.9265814126</v>
      </c>
      <c r="D94" s="494">
        <f t="shared" ca="1" si="4"/>
        <v>1752438.2603312011</v>
      </c>
      <c r="E94" s="494">
        <f t="shared" ca="1" si="5"/>
        <v>393503.66625021142</v>
      </c>
      <c r="F94" s="494">
        <f t="shared" ca="1" si="6"/>
        <v>323133559.77950996</v>
      </c>
      <c r="G94" s="495">
        <v>46516</v>
      </c>
      <c r="H94" s="494">
        <f t="shared" ca="1" si="7"/>
        <v>8762.1913016560065</v>
      </c>
      <c r="I94" s="496">
        <f t="shared" ca="1" si="8"/>
        <v>158528.26108842247</v>
      </c>
      <c r="J94" s="508">
        <f t="shared" ca="1" si="10"/>
        <v>2313232.378971491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2145941.9265814126</v>
      </c>
      <c r="D95" s="494">
        <f t="shared" ca="1" si="4"/>
        <v>1750306.7821390124</v>
      </c>
      <c r="E95" s="494">
        <f t="shared" ca="1" si="5"/>
        <v>395635.1444424002</v>
      </c>
      <c r="F95" s="494">
        <f t="shared" ca="1" si="6"/>
        <v>322737924.63506758</v>
      </c>
      <c r="G95" s="495">
        <v>46547</v>
      </c>
      <c r="H95" s="494">
        <f t="shared" ca="1" si="7"/>
        <v>8751.5339106950614</v>
      </c>
      <c r="I95" s="496">
        <f t="shared" ca="1" si="8"/>
        <v>163613.29243502521</v>
      </c>
      <c r="J95" s="508">
        <f t="shared" ca="1" si="10"/>
        <v>2318306.7529271329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2145941.9265814126</v>
      </c>
      <c r="D96" s="494">
        <f t="shared" ca="1" si="4"/>
        <v>1748163.7584399495</v>
      </c>
      <c r="E96" s="494">
        <f t="shared" ca="1" si="5"/>
        <v>397778.16814146307</v>
      </c>
      <c r="F96" s="494">
        <f t="shared" ca="1" si="6"/>
        <v>322340146.4669261</v>
      </c>
      <c r="G96" s="495">
        <v>46577</v>
      </c>
      <c r="H96" s="494">
        <f t="shared" ca="1" si="7"/>
        <v>8740.8187921997469</v>
      </c>
      <c r="I96" s="496">
        <f t="shared" ca="1" si="8"/>
        <v>158141.58307118309</v>
      </c>
      <c r="J96" s="508">
        <f t="shared" ca="1" si="10"/>
        <v>2312824.3284447952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2145941.9265814126</v>
      </c>
      <c r="D97" s="494">
        <f t="shared" ca="1" si="4"/>
        <v>1746009.1266958497</v>
      </c>
      <c r="E97" s="494">
        <f t="shared" ca="1" si="5"/>
        <v>399932.79988556285</v>
      </c>
      <c r="F97" s="494">
        <f t="shared" ca="1" si="6"/>
        <v>321940213.66704053</v>
      </c>
      <c r="G97" s="495">
        <v>46608</v>
      </c>
      <c r="H97" s="494">
        <f t="shared" ca="1" si="7"/>
        <v>8730.0456334792489</v>
      </c>
      <c r="I97" s="496">
        <f t="shared" ca="1" si="8"/>
        <v>163211.56082775356</v>
      </c>
      <c r="J97" s="508">
        <f t="shared" ca="1" si="10"/>
        <v>2317883.5330426451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2145941.9265814126</v>
      </c>
      <c r="D98" s="494">
        <f t="shared" ca="1" si="4"/>
        <v>1743842.8240298028</v>
      </c>
      <c r="E98" s="494">
        <f t="shared" ca="1" si="5"/>
        <v>402099.10255160974</v>
      </c>
      <c r="F98" s="494">
        <f t="shared" ca="1" si="6"/>
        <v>321538114.56448889</v>
      </c>
      <c r="G98" s="495">
        <v>46639</v>
      </c>
      <c r="H98" s="494">
        <f t="shared" ca="1" si="7"/>
        <v>8719.214120149014</v>
      </c>
      <c r="I98" s="496">
        <f t="shared" ca="1" si="8"/>
        <v>163009.06152007816</v>
      </c>
      <c r="J98" s="508">
        <f t="shared" ca="1" si="10"/>
        <v>2317670.2022216399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2145941.9265814126</v>
      </c>
      <c r="D99" s="494">
        <f t="shared" ca="1" si="4"/>
        <v>1741664.7872243149</v>
      </c>
      <c r="E99" s="494">
        <f t="shared" ca="1" si="5"/>
        <v>404277.13935709768</v>
      </c>
      <c r="F99" s="494">
        <f t="shared" ca="1" si="6"/>
        <v>321133837.4251318</v>
      </c>
      <c r="G99" s="495">
        <v>46669</v>
      </c>
      <c r="H99" s="494">
        <f t="shared" ca="1" si="7"/>
        <v>8708.3239361215747</v>
      </c>
      <c r="I99" s="496">
        <f t="shared" ca="1" si="8"/>
        <v>157553.67613659953</v>
      </c>
      <c r="J99" s="508">
        <f t="shared" ca="1" si="10"/>
        <v>2312203.9266541335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2145941.9265814126</v>
      </c>
      <c r="D100" s="494">
        <f t="shared" ca="1" si="4"/>
        <v>1739474.952719464</v>
      </c>
      <c r="E100" s="494">
        <f t="shared" ca="1" si="5"/>
        <v>406466.97386194859</v>
      </c>
      <c r="F100" s="494">
        <f t="shared" ca="1" si="6"/>
        <v>320727370.45126987</v>
      </c>
      <c r="G100" s="495">
        <v>46700</v>
      </c>
      <c r="H100" s="494">
        <f t="shared" ca="1" si="7"/>
        <v>8697.3747635973195</v>
      </c>
      <c r="I100" s="496">
        <f t="shared" ca="1" si="8"/>
        <v>162600.76634959172</v>
      </c>
      <c r="J100" s="508">
        <f t="shared" ca="1" si="10"/>
        <v>2317240.0676946016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2145941.9265814126</v>
      </c>
      <c r="D101" s="494">
        <f t="shared" ca="1" si="4"/>
        <v>1737273.2566110452</v>
      </c>
      <c r="E101" s="494">
        <f t="shared" ca="1" si="5"/>
        <v>408668.66997036734</v>
      </c>
      <c r="F101" s="494">
        <f t="shared" ca="1" si="6"/>
        <v>320318701.78129947</v>
      </c>
      <c r="G101" s="495">
        <v>46730</v>
      </c>
      <c r="H101" s="494">
        <f t="shared" ca="1" si="7"/>
        <v>8686.3662830552257</v>
      </c>
      <c r="I101" s="496">
        <f t="shared" ca="1" si="8"/>
        <v>157156.41152112221</v>
      </c>
      <c r="J101" s="508">
        <f t="shared" ca="1" si="10"/>
        <v>2311784.7043855903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2145941.9265814126</v>
      </c>
      <c r="D102" s="494">
        <f t="shared" ca="1" si="4"/>
        <v>1735059.6346487056</v>
      </c>
      <c r="E102" s="494">
        <f t="shared" ca="1" si="5"/>
        <v>410882.29193270695</v>
      </c>
      <c r="F102" s="494">
        <f t="shared" ca="1" si="6"/>
        <v>319907819.48936677</v>
      </c>
      <c r="G102" s="495">
        <v>46761</v>
      </c>
      <c r="H102" s="494">
        <f t="shared" ca="1" si="7"/>
        <v>8675.2981732435273</v>
      </c>
      <c r="I102" s="496">
        <f t="shared" ca="1" si="8"/>
        <v>162188.03600193129</v>
      </c>
      <c r="J102" s="508">
        <f t="shared" ca="1" si="10"/>
        <v>2316805.2607565876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2145941.9265814126</v>
      </c>
      <c r="D103" s="494">
        <f t="shared" ca="1" si="4"/>
        <v>1732834.0222340701</v>
      </c>
      <c r="E103" s="494">
        <f t="shared" ca="1" si="5"/>
        <v>413107.90434734244</v>
      </c>
      <c r="F103" s="494">
        <f t="shared" ca="1" si="6"/>
        <v>319494711.58501941</v>
      </c>
      <c r="G103" s="495">
        <v>46792</v>
      </c>
      <c r="H103" s="494">
        <f t="shared" ca="1" si="7"/>
        <v>8664.1701111703514</v>
      </c>
      <c r="I103" s="496">
        <f t="shared" ca="1" si="8"/>
        <v>161979.99260144934</v>
      </c>
      <c r="J103" s="508">
        <f t="shared" ca="1" si="10"/>
        <v>2316586.0892940322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2145941.9265814126</v>
      </c>
      <c r="D104" s="494">
        <f t="shared" ca="1" si="4"/>
        <v>1730596.3544188552</v>
      </c>
      <c r="E104" s="494">
        <f t="shared" ca="1" si="5"/>
        <v>415345.57216255739</v>
      </c>
      <c r="F104" s="494">
        <f t="shared" ca="1" si="6"/>
        <v>319079366.01285684</v>
      </c>
      <c r="G104" s="495">
        <v>46821</v>
      </c>
      <c r="H104" s="494">
        <f t="shared" ca="1" si="7"/>
        <v>8652.9817720942756</v>
      </c>
      <c r="I104" s="496">
        <f t="shared" ca="1" si="8"/>
        <v>151333.99505410419</v>
      </c>
      <c r="J104" s="508">
        <f t="shared" ca="1" si="10"/>
        <v>2305928.9034076114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2145941.9265814126</v>
      </c>
      <c r="D105" s="494">
        <f t="shared" ca="1" si="4"/>
        <v>1728346.5659029747</v>
      </c>
      <c r="E105" s="494">
        <f t="shared" ca="1" si="5"/>
        <v>417595.36067843786</v>
      </c>
      <c r="F105" s="494">
        <f t="shared" ca="1" si="6"/>
        <v>318661770.65217841</v>
      </c>
      <c r="G105" s="495">
        <v>46852</v>
      </c>
      <c r="H105" s="494">
        <f t="shared" ca="1" si="7"/>
        <v>8641.7328295148727</v>
      </c>
      <c r="I105" s="496">
        <f t="shared" ca="1" si="8"/>
        <v>161560.5189911765</v>
      </c>
      <c r="J105" s="508">
        <f t="shared" ca="1" si="10"/>
        <v>2316144.1784021039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2145941.9265814126</v>
      </c>
      <c r="D106" s="494">
        <f t="shared" ca="1" si="4"/>
        <v>1726084.5910326331</v>
      </c>
      <c r="E106" s="494">
        <f t="shared" ca="1" si="5"/>
        <v>419857.33554877946</v>
      </c>
      <c r="F106" s="494">
        <f t="shared" ca="1" si="6"/>
        <v>318241913.31662965</v>
      </c>
      <c r="G106" s="495">
        <v>46882</v>
      </c>
      <c r="H106" s="494">
        <f t="shared" ca="1" si="7"/>
        <v>8630.4229551631652</v>
      </c>
      <c r="I106" s="496">
        <f t="shared" ca="1" si="8"/>
        <v>156144.2676195674</v>
      </c>
      <c r="J106" s="508">
        <f t="shared" ca="1" si="10"/>
        <v>2310716.6171561433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2145941.9265814126</v>
      </c>
      <c r="D107" s="494">
        <f t="shared" ca="1" si="4"/>
        <v>1723810.3637984106</v>
      </c>
      <c r="E107" s="494">
        <f t="shared" ca="1" si="5"/>
        <v>422131.56278300192</v>
      </c>
      <c r="F107" s="494">
        <f t="shared" ca="1" si="6"/>
        <v>317819781.75384665</v>
      </c>
      <c r="G107" s="495">
        <v>46913</v>
      </c>
      <c r="H107" s="494">
        <f t="shared" ca="1" si="7"/>
        <v>8619.0518189920531</v>
      </c>
      <c r="I107" s="496">
        <f t="shared" ca="1" si="8"/>
        <v>161136.4887759868</v>
      </c>
      <c r="J107" s="508">
        <f t="shared" ca="1" si="10"/>
        <v>2315697.4671763913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2145941.9265814126</v>
      </c>
      <c r="D108" s="494">
        <f t="shared" ca="1" si="4"/>
        <v>1721523.8178333361</v>
      </c>
      <c r="E108" s="494">
        <f t="shared" ca="1" si="5"/>
        <v>424418.10874807648</v>
      </c>
      <c r="F108" s="494">
        <f t="shared" ca="1" si="6"/>
        <v>317395363.64509857</v>
      </c>
      <c r="G108" s="495">
        <v>46943</v>
      </c>
      <c r="H108" s="494">
        <f t="shared" ca="1" si="7"/>
        <v>8607.6190891666811</v>
      </c>
      <c r="I108" s="496">
        <f t="shared" ca="1" si="8"/>
        <v>155731.69305938485</v>
      </c>
      <c r="J108" s="508">
        <f t="shared" ca="1" si="10"/>
        <v>2310281.238729964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2145941.9265814126</v>
      </c>
      <c r="D109" s="494">
        <f t="shared" ca="1" si="4"/>
        <v>1719224.8864109507</v>
      </c>
      <c r="E109" s="494">
        <f t="shared" ca="1" si="5"/>
        <v>426717.04017046187</v>
      </c>
      <c r="F109" s="494">
        <f t="shared" ca="1" si="6"/>
        <v>316968646.60492808</v>
      </c>
      <c r="G109" s="495">
        <v>46974</v>
      </c>
      <c r="H109" s="494">
        <f t="shared" ca="1" si="7"/>
        <v>8596.1244320547539</v>
      </c>
      <c r="I109" s="496">
        <f t="shared" ca="1" si="8"/>
        <v>160707.85245896823</v>
      </c>
      <c r="J109" s="508">
        <f t="shared" ca="1" si="10"/>
        <v>2315245.9034724357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2145941.9265814126</v>
      </c>
      <c r="D110" s="494">
        <f t="shared" ca="1" si="4"/>
        <v>1716913.5024433604</v>
      </c>
      <c r="E110" s="494">
        <f t="shared" ca="1" si="5"/>
        <v>429028.42413805216</v>
      </c>
      <c r="F110" s="494">
        <f t="shared" ca="1" si="6"/>
        <v>316539618.18079001</v>
      </c>
      <c r="G110" s="495">
        <v>47005</v>
      </c>
      <c r="H110" s="494">
        <f t="shared" ca="1" si="7"/>
        <v>8584.5675122168013</v>
      </c>
      <c r="I110" s="496">
        <f t="shared" ca="1" si="8"/>
        <v>160491.79139762855</v>
      </c>
      <c r="J110" s="508">
        <f t="shared" ca="1" si="10"/>
        <v>2315018.2854912579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2145941.9265814126</v>
      </c>
      <c r="D111" s="494">
        <f t="shared" ca="1" si="4"/>
        <v>1714589.5984792793</v>
      </c>
      <c r="E111" s="494">
        <f t="shared" ca="1" si="5"/>
        <v>431352.32810213324</v>
      </c>
      <c r="F111" s="494">
        <f t="shared" ca="1" si="6"/>
        <v>316108265.8526879</v>
      </c>
      <c r="G111" s="495">
        <v>47035</v>
      </c>
      <c r="H111" s="494">
        <f t="shared" ca="1" si="7"/>
        <v>8572.9479923963972</v>
      </c>
      <c r="I111" s="496">
        <f t="shared" ca="1" si="8"/>
        <v>155104.41290858708</v>
      </c>
      <c r="J111" s="508">
        <f t="shared" ca="1" si="10"/>
        <v>2309619.2874823962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2145941.9265814126</v>
      </c>
      <c r="D112" s="494">
        <f t="shared" ref="D112:D175" ca="1" si="12">+F111*(($H$6/100)/$H$9)</f>
        <v>1712253.1067020595</v>
      </c>
      <c r="E112" s="494">
        <f t="shared" ref="E112:E175" ca="1" si="13">+C112-D112</f>
        <v>433688.81987935305</v>
      </c>
      <c r="F112" s="494">
        <f t="shared" ref="F112:F175" ca="1" si="14">IF(F111&lt;1,0,+F111-E112)</f>
        <v>315674577.03280854</v>
      </c>
      <c r="G112" s="495">
        <v>47066</v>
      </c>
      <c r="H112" s="494">
        <f t="shared" ref="H112:H175" ca="1" si="15">+D112*$H$7/100</f>
        <v>8561.2655335102972</v>
      </c>
      <c r="I112" s="496">
        <f t="shared" ref="I112:I175" ca="1" si="16">+F111*$R$41*O112</f>
        <v>160056.15194341095</v>
      </c>
      <c r="J112" s="508">
        <f t="shared" ca="1" si="10"/>
        <v>2314559.3440583334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2145941.9265814126</v>
      </c>
      <c r="D113" s="494">
        <f t="shared" ca="1" si="12"/>
        <v>1709903.9589277131</v>
      </c>
      <c r="E113" s="494">
        <f t="shared" ca="1" si="13"/>
        <v>436037.96765369945</v>
      </c>
      <c r="F113" s="494">
        <f t="shared" ca="1" si="14"/>
        <v>315238539.06515485</v>
      </c>
      <c r="G113" s="495">
        <v>47096</v>
      </c>
      <c r="H113" s="494">
        <f t="shared" ca="1" si="15"/>
        <v>8549.5197946385651</v>
      </c>
      <c r="I113" s="496">
        <f t="shared" ca="1" si="16"/>
        <v>154680.54274607619</v>
      </c>
      <c r="J113" s="508">
        <f t="shared" ref="J113:J176" ca="1" si="18">+C113+H113+I113</f>
        <v>2309171.9891221276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2145941.9265814126</v>
      </c>
      <c r="D114" s="494">
        <f t="shared" ca="1" si="12"/>
        <v>1707542.0866029221</v>
      </c>
      <c r="E114" s="494">
        <f t="shared" ca="1" si="13"/>
        <v>438399.83997849049</v>
      </c>
      <c r="F114" s="494">
        <f t="shared" ca="1" si="14"/>
        <v>314800139.22517633</v>
      </c>
      <c r="G114" s="495">
        <v>47127</v>
      </c>
      <c r="H114" s="494">
        <f t="shared" ca="1" si="15"/>
        <v>8537.7104330146103</v>
      </c>
      <c r="I114" s="496">
        <f t="shared" ca="1" si="16"/>
        <v>159615.78027999005</v>
      </c>
      <c r="J114" s="508">
        <f t="shared" ca="1" si="18"/>
        <v>2314095.4172944175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2145941.9265814126</v>
      </c>
      <c r="D115" s="494">
        <f t="shared" ca="1" si="12"/>
        <v>1705167.4208030386</v>
      </c>
      <c r="E115" s="494">
        <f t="shared" ca="1" si="13"/>
        <v>440774.50577837392</v>
      </c>
      <c r="F115" s="494">
        <f t="shared" ca="1" si="14"/>
        <v>314359364.71939796</v>
      </c>
      <c r="G115" s="495">
        <v>47158</v>
      </c>
      <c r="H115" s="494">
        <f t="shared" ca="1" si="15"/>
        <v>8525.8371040151924</v>
      </c>
      <c r="I115" s="496">
        <f t="shared" ca="1" si="16"/>
        <v>159393.80382768094</v>
      </c>
      <c r="J115" s="508">
        <f t="shared" ca="1" si="18"/>
        <v>2313861.5675131087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2145941.9265814126</v>
      </c>
      <c r="D116" s="494">
        <f t="shared" ca="1" si="12"/>
        <v>1702779.8922300723</v>
      </c>
      <c r="E116" s="494">
        <f t="shared" ca="1" si="13"/>
        <v>443162.03435134026</v>
      </c>
      <c r="F116" s="494">
        <f t="shared" ca="1" si="14"/>
        <v>313916202.68504661</v>
      </c>
      <c r="G116" s="495">
        <v>47186</v>
      </c>
      <c r="H116" s="494">
        <f t="shared" ca="1" si="15"/>
        <v>8513.8994611503622</v>
      </c>
      <c r="I116" s="496">
        <f t="shared" ca="1" si="16"/>
        <v>143767.01613167132</v>
      </c>
      <c r="J116" s="508">
        <f t="shared" ca="1" si="18"/>
        <v>2298222.8421742339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2145941.9265814126</v>
      </c>
      <c r="D117" s="494">
        <f t="shared" ca="1" si="12"/>
        <v>1700379.4312106692</v>
      </c>
      <c r="E117" s="494">
        <f t="shared" ca="1" si="13"/>
        <v>445562.49537074333</v>
      </c>
      <c r="F117" s="494">
        <f t="shared" ca="1" si="14"/>
        <v>313470640.18967587</v>
      </c>
      <c r="G117" s="495">
        <v>47217</v>
      </c>
      <c r="H117" s="494">
        <f t="shared" ca="1" si="15"/>
        <v>8501.8971560533464</v>
      </c>
      <c r="I117" s="496">
        <f t="shared" ca="1" si="16"/>
        <v>158946.23729286192</v>
      </c>
      <c r="J117" s="508">
        <f t="shared" ca="1" si="18"/>
        <v>2313390.0610303278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2145941.9265814126</v>
      </c>
      <c r="D118" s="494">
        <f t="shared" ca="1" si="12"/>
        <v>1697965.9676940776</v>
      </c>
      <c r="E118" s="494">
        <f t="shared" ca="1" si="13"/>
        <v>447975.95888733491</v>
      </c>
      <c r="F118" s="494">
        <f t="shared" ca="1" si="14"/>
        <v>313022664.23078853</v>
      </c>
      <c r="G118" s="495">
        <v>47247</v>
      </c>
      <c r="H118" s="494">
        <f t="shared" ca="1" si="15"/>
        <v>8489.8298384703885</v>
      </c>
      <c r="I118" s="496">
        <f t="shared" ca="1" si="16"/>
        <v>153600.61369294114</v>
      </c>
      <c r="J118" s="508">
        <f t="shared" ca="1" si="18"/>
        <v>2308032.3701128243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2145941.9265814126</v>
      </c>
      <c r="D119" s="494">
        <f t="shared" ca="1" si="12"/>
        <v>1695539.4312501047</v>
      </c>
      <c r="E119" s="494">
        <f t="shared" ca="1" si="13"/>
        <v>450402.49533130787</v>
      </c>
      <c r="F119" s="494">
        <f t="shared" ca="1" si="14"/>
        <v>312572261.73545724</v>
      </c>
      <c r="G119" s="495">
        <v>47278</v>
      </c>
      <c r="H119" s="494">
        <f t="shared" ca="1" si="15"/>
        <v>8477.6971562505241</v>
      </c>
      <c r="I119" s="496">
        <f t="shared" ca="1" si="16"/>
        <v>158493.80898885592</v>
      </c>
      <c r="J119" s="508">
        <f t="shared" ca="1" si="18"/>
        <v>2312913.4327265192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2145941.9265814126</v>
      </c>
      <c r="D120" s="494">
        <f t="shared" ca="1" si="12"/>
        <v>1693099.75106706</v>
      </c>
      <c r="E120" s="494">
        <f t="shared" ca="1" si="13"/>
        <v>452842.17551435251</v>
      </c>
      <c r="F120" s="494">
        <f t="shared" ca="1" si="14"/>
        <v>312119419.5599429</v>
      </c>
      <c r="G120" s="495">
        <v>47308</v>
      </c>
      <c r="H120" s="494">
        <f t="shared" ca="1" si="15"/>
        <v>8465.4987553353003</v>
      </c>
      <c r="I120" s="496">
        <f t="shared" ca="1" si="16"/>
        <v>153160.40825037402</v>
      </c>
      <c r="J120" s="508">
        <f t="shared" ca="1" si="18"/>
        <v>2307567.8335871221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2145941.9265814126</v>
      </c>
      <c r="D121" s="494">
        <f t="shared" ca="1" si="12"/>
        <v>1690646.8559496908</v>
      </c>
      <c r="E121" s="494">
        <f t="shared" ca="1" si="13"/>
        <v>455295.07063172176</v>
      </c>
      <c r="F121" s="494">
        <f t="shared" ca="1" si="14"/>
        <v>311664124.48931116</v>
      </c>
      <c r="G121" s="495">
        <v>47339</v>
      </c>
      <c r="H121" s="494">
        <f t="shared" ca="1" si="15"/>
        <v>8453.2342797484544</v>
      </c>
      <c r="I121" s="496">
        <f t="shared" ca="1" si="16"/>
        <v>158036.4661038511</v>
      </c>
      <c r="J121" s="508">
        <f t="shared" ca="1" si="18"/>
        <v>2312431.6269650124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2145941.9265814126</v>
      </c>
      <c r="D122" s="494">
        <f t="shared" ca="1" si="12"/>
        <v>1688180.6743171022</v>
      </c>
      <c r="E122" s="494">
        <f t="shared" ca="1" si="13"/>
        <v>457761.25226431037</v>
      </c>
      <c r="F122" s="494">
        <f t="shared" ca="1" si="14"/>
        <v>311206363.23704684</v>
      </c>
      <c r="G122" s="495">
        <v>47370</v>
      </c>
      <c r="H122" s="494">
        <f t="shared" ca="1" si="15"/>
        <v>8440.9033715855112</v>
      </c>
      <c r="I122" s="496">
        <f t="shared" ca="1" si="16"/>
        <v>157805.93503308785</v>
      </c>
      <c r="J122" s="508">
        <f t="shared" ca="1" si="18"/>
        <v>2312188.7649860857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2145941.9265814126</v>
      </c>
      <c r="D123" s="494">
        <f t="shared" ca="1" si="12"/>
        <v>1685701.1342006705</v>
      </c>
      <c r="E123" s="494">
        <f t="shared" ca="1" si="13"/>
        <v>460240.79238074203</v>
      </c>
      <c r="F123" s="494">
        <f t="shared" ca="1" si="14"/>
        <v>310746122.44466609</v>
      </c>
      <c r="G123" s="495">
        <v>47400</v>
      </c>
      <c r="H123" s="494">
        <f t="shared" ca="1" si="15"/>
        <v>8428.5056710033532</v>
      </c>
      <c r="I123" s="496">
        <f t="shared" ca="1" si="16"/>
        <v>152491.11798615294</v>
      </c>
      <c r="J123" s="508">
        <f t="shared" ca="1" si="18"/>
        <v>2306861.5502385688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2145941.9265814126</v>
      </c>
      <c r="D124" s="494">
        <f t="shared" ca="1" si="12"/>
        <v>1683208.1632419415</v>
      </c>
      <c r="E124" s="494">
        <f t="shared" ca="1" si="13"/>
        <v>462733.76333947107</v>
      </c>
      <c r="F124" s="494">
        <f t="shared" ca="1" si="14"/>
        <v>310283388.68132663</v>
      </c>
      <c r="G124" s="495">
        <v>47431</v>
      </c>
      <c r="H124" s="494">
        <f t="shared" ca="1" si="15"/>
        <v>8416.0408162097083</v>
      </c>
      <c r="I124" s="496">
        <f t="shared" ca="1" si="16"/>
        <v>157341.1199978159</v>
      </c>
      <c r="J124" s="508">
        <f t="shared" ca="1" si="18"/>
        <v>2311699.087395438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2145941.9265814126</v>
      </c>
      <c r="D125" s="494">
        <f t="shared" ca="1" si="12"/>
        <v>1680701.6886905192</v>
      </c>
      <c r="E125" s="494">
        <f t="shared" ca="1" si="13"/>
        <v>465240.23789089336</v>
      </c>
      <c r="F125" s="494">
        <f t="shared" ca="1" si="14"/>
        <v>309818148.44343573</v>
      </c>
      <c r="G125" s="495">
        <v>47461</v>
      </c>
      <c r="H125" s="494">
        <f t="shared" ca="1" si="15"/>
        <v>8403.5084434525961</v>
      </c>
      <c r="I125" s="496">
        <f t="shared" ca="1" si="16"/>
        <v>152038.86045385004</v>
      </c>
      <c r="J125" s="508">
        <f t="shared" ca="1" si="18"/>
        <v>2306384.2954787151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2145941.9265814126</v>
      </c>
      <c r="D126" s="494">
        <f t="shared" ca="1" si="12"/>
        <v>1678181.6374019436</v>
      </c>
      <c r="E126" s="494">
        <f t="shared" ca="1" si="13"/>
        <v>467760.28917946899</v>
      </c>
      <c r="F126" s="494">
        <f t="shared" ca="1" si="14"/>
        <v>309350388.15425628</v>
      </c>
      <c r="G126" s="495">
        <v>47492</v>
      </c>
      <c r="H126" s="494">
        <f t="shared" ca="1" si="15"/>
        <v>8390.9081870097179</v>
      </c>
      <c r="I126" s="496">
        <f t="shared" ca="1" si="16"/>
        <v>156871.25582852628</v>
      </c>
      <c r="J126" s="508">
        <f t="shared" ca="1" si="18"/>
        <v>2311204.0905969488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2145941.9265814126</v>
      </c>
      <c r="D127" s="494">
        <f t="shared" ca="1" si="12"/>
        <v>1675647.935835555</v>
      </c>
      <c r="E127" s="494">
        <f t="shared" ca="1" si="13"/>
        <v>470293.99074585759</v>
      </c>
      <c r="F127" s="494">
        <f t="shared" ca="1" si="14"/>
        <v>308880094.16351044</v>
      </c>
      <c r="G127" s="495">
        <v>47523</v>
      </c>
      <c r="H127" s="494">
        <f t="shared" ca="1" si="15"/>
        <v>8378.2396791777755</v>
      </c>
      <c r="I127" s="496">
        <f t="shared" ca="1" si="16"/>
        <v>156634.41320210509</v>
      </c>
      <c r="J127" s="508">
        <f t="shared" ca="1" si="18"/>
        <v>2310954.5794626954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2145941.9265814126</v>
      </c>
      <c r="D128" s="494">
        <f t="shared" ca="1" si="12"/>
        <v>1673100.5100523483</v>
      </c>
      <c r="E128" s="494">
        <f t="shared" ca="1" si="13"/>
        <v>472841.4165290643</v>
      </c>
      <c r="F128" s="494">
        <f t="shared" ca="1" si="14"/>
        <v>308407252.74698138</v>
      </c>
      <c r="G128" s="495">
        <v>47551</v>
      </c>
      <c r="H128" s="494">
        <f t="shared" ca="1" si="15"/>
        <v>8365.5025502617409</v>
      </c>
      <c r="I128" s="496">
        <f t="shared" ca="1" si="16"/>
        <v>141261.16306411207</v>
      </c>
      <c r="J128" s="508">
        <f t="shared" ca="1" si="18"/>
        <v>2295568.5921957861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2145941.9265814126</v>
      </c>
      <c r="D129" s="494">
        <f t="shared" ca="1" si="12"/>
        <v>1670539.2857128158</v>
      </c>
      <c r="E129" s="494">
        <f t="shared" ca="1" si="13"/>
        <v>475402.64086859673</v>
      </c>
      <c r="F129" s="494">
        <f t="shared" ca="1" si="14"/>
        <v>307931850.10611278</v>
      </c>
      <c r="G129" s="495">
        <v>47582</v>
      </c>
      <c r="H129" s="494">
        <f t="shared" ca="1" si="15"/>
        <v>8352.6964285640788</v>
      </c>
      <c r="I129" s="496">
        <f t="shared" ca="1" si="16"/>
        <v>156156.87230755488</v>
      </c>
      <c r="J129" s="508">
        <f t="shared" ca="1" si="18"/>
        <v>2310451.4953175313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2145941.9265814126</v>
      </c>
      <c r="D130" s="494">
        <f t="shared" ca="1" si="12"/>
        <v>1667964.1880747776</v>
      </c>
      <c r="E130" s="494">
        <f t="shared" ca="1" si="13"/>
        <v>477977.73850663495</v>
      </c>
      <c r="F130" s="494">
        <f t="shared" ca="1" si="14"/>
        <v>307453872.36760616</v>
      </c>
      <c r="G130" s="495">
        <v>47612</v>
      </c>
      <c r="H130" s="494">
        <f t="shared" ca="1" si="15"/>
        <v>8339.8209403738874</v>
      </c>
      <c r="I130" s="496">
        <f t="shared" ca="1" si="16"/>
        <v>150886.60655199524</v>
      </c>
      <c r="J130" s="508">
        <f t="shared" ca="1" si="18"/>
        <v>2305168.3540737815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2145941.9265814126</v>
      </c>
      <c r="D131" s="494">
        <f t="shared" ca="1" si="12"/>
        <v>1665375.1419912002</v>
      </c>
      <c r="E131" s="494">
        <f t="shared" ca="1" si="13"/>
        <v>480566.7845902124</v>
      </c>
      <c r="F131" s="494">
        <f t="shared" ca="1" si="14"/>
        <v>306973305.58301598</v>
      </c>
      <c r="G131" s="495">
        <v>47643</v>
      </c>
      <c r="H131" s="494">
        <f t="shared" ca="1" si="15"/>
        <v>8326.8757099560007</v>
      </c>
      <c r="I131" s="496">
        <f t="shared" ca="1" si="16"/>
        <v>155674.14404213123</v>
      </c>
      <c r="J131" s="508">
        <f t="shared" ca="1" si="18"/>
        <v>2309942.9463334996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2145941.9265814126</v>
      </c>
      <c r="D132" s="494">
        <f t="shared" ca="1" si="12"/>
        <v>1662772.0719080032</v>
      </c>
      <c r="E132" s="494">
        <f t="shared" ca="1" si="13"/>
        <v>483169.85467340937</v>
      </c>
      <c r="F132" s="494">
        <f t="shared" ca="1" si="14"/>
        <v>306490135.72834259</v>
      </c>
      <c r="G132" s="495">
        <v>47673</v>
      </c>
      <c r="H132" s="494">
        <f t="shared" ca="1" si="15"/>
        <v>8313.8603595400164</v>
      </c>
      <c r="I132" s="496">
        <f t="shared" ca="1" si="16"/>
        <v>150416.9197356778</v>
      </c>
      <c r="J132" s="508">
        <f t="shared" ca="1" si="18"/>
        <v>2304672.7066766308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2145941.9265814126</v>
      </c>
      <c r="D133" s="494">
        <f t="shared" ca="1" si="12"/>
        <v>1660154.9018618558</v>
      </c>
      <c r="E133" s="494">
        <f t="shared" ca="1" si="13"/>
        <v>485787.02471955679</v>
      </c>
      <c r="F133" s="494">
        <f t="shared" ca="1" si="14"/>
        <v>306004348.70362306</v>
      </c>
      <c r="G133" s="495">
        <v>47704</v>
      </c>
      <c r="H133" s="494">
        <f t="shared" ca="1" si="15"/>
        <v>8300.7745093092781</v>
      </c>
      <c r="I133" s="496">
        <f t="shared" ca="1" si="16"/>
        <v>155186.17205711745</v>
      </c>
      <c r="J133" s="508">
        <f t="shared" ca="1" si="18"/>
        <v>2309428.8731478392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2145941.9265814126</v>
      </c>
      <c r="D134" s="494">
        <f t="shared" ca="1" si="12"/>
        <v>1657523.5554779582</v>
      </c>
      <c r="E134" s="494">
        <f t="shared" ca="1" si="13"/>
        <v>488418.37110345438</v>
      </c>
      <c r="F134" s="494">
        <f t="shared" ca="1" si="14"/>
        <v>305515930.33251959</v>
      </c>
      <c r="G134" s="495">
        <v>47735</v>
      </c>
      <c r="H134" s="494">
        <f t="shared" ca="1" si="15"/>
        <v>8287.6177773897907</v>
      </c>
      <c r="I134" s="496">
        <f t="shared" ca="1" si="16"/>
        <v>154940.2018936011</v>
      </c>
      <c r="J134" s="508">
        <f t="shared" ca="1" si="18"/>
        <v>2309169.7462524036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2145941.9265814126</v>
      </c>
      <c r="D135" s="494">
        <f t="shared" ca="1" si="12"/>
        <v>1654877.9559678144</v>
      </c>
      <c r="E135" s="494">
        <f t="shared" ca="1" si="13"/>
        <v>491063.97061359813</v>
      </c>
      <c r="F135" s="494">
        <f t="shared" ca="1" si="14"/>
        <v>305024866.36190599</v>
      </c>
      <c r="G135" s="495">
        <v>47765</v>
      </c>
      <c r="H135" s="494">
        <f t="shared" ca="1" si="15"/>
        <v>8274.3897798390717</v>
      </c>
      <c r="I135" s="496">
        <f t="shared" ca="1" si="16"/>
        <v>149702.80586293459</v>
      </c>
      <c r="J135" s="508">
        <f t="shared" ca="1" si="18"/>
        <v>2303919.1222241865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2145941.9265814126</v>
      </c>
      <c r="D136" s="494">
        <f t="shared" ca="1" si="12"/>
        <v>1652218.0261269908</v>
      </c>
      <c r="E136" s="494">
        <f t="shared" ca="1" si="13"/>
        <v>493723.90045442176</v>
      </c>
      <c r="F136" s="494">
        <f t="shared" ca="1" si="14"/>
        <v>304531142.46145159</v>
      </c>
      <c r="G136" s="495">
        <v>47796</v>
      </c>
      <c r="H136" s="494">
        <f t="shared" ca="1" si="15"/>
        <v>8261.0901306349533</v>
      </c>
      <c r="I136" s="496">
        <f t="shared" ca="1" si="16"/>
        <v>154444.2573345784</v>
      </c>
      <c r="J136" s="508">
        <f t="shared" ca="1" si="18"/>
        <v>2308647.2740466259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2145941.9265814126</v>
      </c>
      <c r="D137" s="494">
        <f t="shared" ca="1" si="12"/>
        <v>1649543.6883328629</v>
      </c>
      <c r="E137" s="494">
        <f t="shared" ca="1" si="13"/>
        <v>496398.23824854963</v>
      </c>
      <c r="F137" s="494">
        <f t="shared" ca="1" si="14"/>
        <v>304034744.22320306</v>
      </c>
      <c r="G137" s="495">
        <v>47826</v>
      </c>
      <c r="H137" s="494">
        <f t="shared" ca="1" si="15"/>
        <v>8247.718441664314</v>
      </c>
      <c r="I137" s="496">
        <f t="shared" ca="1" si="16"/>
        <v>149220.25980611128</v>
      </c>
      <c r="J137" s="508">
        <f t="shared" ca="1" si="18"/>
        <v>2303409.9048291883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2145941.9265814126</v>
      </c>
      <c r="D138" s="494">
        <f t="shared" ca="1" si="12"/>
        <v>1646854.8645423499</v>
      </c>
      <c r="E138" s="494">
        <f t="shared" ca="1" si="13"/>
        <v>499087.06203906261</v>
      </c>
      <c r="F138" s="494">
        <f t="shared" ca="1" si="14"/>
        <v>303535657.16116399</v>
      </c>
      <c r="G138" s="495">
        <v>47857</v>
      </c>
      <c r="H138" s="494">
        <f t="shared" ca="1" si="15"/>
        <v>8234.2743227117498</v>
      </c>
      <c r="I138" s="496">
        <f t="shared" ca="1" si="16"/>
        <v>153942.92549168182</v>
      </c>
      <c r="J138" s="508">
        <f t="shared" ca="1" si="18"/>
        <v>2308119.1263958062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2145941.9265814126</v>
      </c>
      <c r="D139" s="494">
        <f t="shared" ca="1" si="12"/>
        <v>1644151.4762896383</v>
      </c>
      <c r="E139" s="494">
        <f t="shared" ca="1" si="13"/>
        <v>501790.45029177424</v>
      </c>
      <c r="F139" s="494">
        <f t="shared" ca="1" si="14"/>
        <v>303033866.71087223</v>
      </c>
      <c r="G139" s="495">
        <v>47888</v>
      </c>
      <c r="H139" s="494">
        <f t="shared" ca="1" si="15"/>
        <v>8220.7573814481912</v>
      </c>
      <c r="I139" s="496">
        <f t="shared" ca="1" si="16"/>
        <v>153690.22107593602</v>
      </c>
      <c r="J139" s="508">
        <f t="shared" ca="1" si="18"/>
        <v>2307852.9050387968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2145941.9265814126</v>
      </c>
      <c r="D140" s="494">
        <f t="shared" ca="1" si="12"/>
        <v>1641433.4446838913</v>
      </c>
      <c r="E140" s="494">
        <f t="shared" ca="1" si="13"/>
        <v>504508.4818975213</v>
      </c>
      <c r="F140" s="494">
        <f t="shared" ca="1" si="14"/>
        <v>302529358.2289747</v>
      </c>
      <c r="G140" s="495">
        <v>47916</v>
      </c>
      <c r="H140" s="494">
        <f t="shared" ca="1" si="15"/>
        <v>8207.1672234194557</v>
      </c>
      <c r="I140" s="496">
        <f t="shared" ca="1" si="16"/>
        <v>138587.48837577223</v>
      </c>
      <c r="J140" s="508">
        <f t="shared" ca="1" si="18"/>
        <v>2292736.5821806043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2145941.9265814126</v>
      </c>
      <c r="D141" s="494">
        <f t="shared" ca="1" si="12"/>
        <v>1638700.6904069462</v>
      </c>
      <c r="E141" s="494">
        <f t="shared" ca="1" si="13"/>
        <v>507241.23617446632</v>
      </c>
      <c r="F141" s="494">
        <f t="shared" ca="1" si="14"/>
        <v>302022116.99280024</v>
      </c>
      <c r="G141" s="495">
        <v>47947</v>
      </c>
      <c r="H141" s="494">
        <f t="shared" ca="1" si="15"/>
        <v>8193.5034520347308</v>
      </c>
      <c r="I141" s="496">
        <f t="shared" ca="1" si="16"/>
        <v>153180.69838327085</v>
      </c>
      <c r="J141" s="508">
        <f t="shared" ca="1" si="18"/>
        <v>2307316.128416718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2145941.9265814126</v>
      </c>
      <c r="D142" s="494">
        <f t="shared" ca="1" si="12"/>
        <v>1635953.1337110014</v>
      </c>
      <c r="E142" s="494">
        <f t="shared" ca="1" si="13"/>
        <v>509988.79287041118</v>
      </c>
      <c r="F142" s="494">
        <f t="shared" ca="1" si="14"/>
        <v>301512128.19992983</v>
      </c>
      <c r="G142" s="495">
        <v>47977</v>
      </c>
      <c r="H142" s="494">
        <f t="shared" ca="1" si="15"/>
        <v>8179.7656685550064</v>
      </c>
      <c r="I142" s="496">
        <f t="shared" ca="1" si="16"/>
        <v>147990.8373264721</v>
      </c>
      <c r="J142" s="508">
        <f t="shared" ca="1" si="18"/>
        <v>2302112.5295764399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2145941.9265814126</v>
      </c>
      <c r="D143" s="494">
        <f t="shared" ca="1" si="12"/>
        <v>1633190.6944162867</v>
      </c>
      <c r="E143" s="494">
        <f t="shared" ca="1" si="13"/>
        <v>512751.2321651259</v>
      </c>
      <c r="F143" s="494">
        <f t="shared" ca="1" si="14"/>
        <v>300999376.96776474</v>
      </c>
      <c r="G143" s="495">
        <v>48008</v>
      </c>
      <c r="H143" s="494">
        <f t="shared" ca="1" si="15"/>
        <v>8165.9534720814336</v>
      </c>
      <c r="I143" s="496">
        <f t="shared" ca="1" si="16"/>
        <v>152665.64091189779</v>
      </c>
      <c r="J143" s="508">
        <f t="shared" ca="1" si="18"/>
        <v>2306773.5209653918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2145941.9265814126</v>
      </c>
      <c r="D144" s="494">
        <f t="shared" ca="1" si="12"/>
        <v>1630413.2919087256</v>
      </c>
      <c r="E144" s="494">
        <f t="shared" ca="1" si="13"/>
        <v>515528.63467268692</v>
      </c>
      <c r="F144" s="494">
        <f t="shared" ca="1" si="14"/>
        <v>300483848.33309203</v>
      </c>
      <c r="G144" s="495">
        <v>48038</v>
      </c>
      <c r="H144" s="494">
        <f t="shared" ca="1" si="15"/>
        <v>8152.0664595436283</v>
      </c>
      <c r="I144" s="496">
        <f t="shared" ca="1" si="16"/>
        <v>147489.6947142047</v>
      </c>
      <c r="J144" s="508">
        <f t="shared" ca="1" si="18"/>
        <v>2301583.687755161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2145941.9265814126</v>
      </c>
      <c r="D145" s="494">
        <f t="shared" ca="1" si="12"/>
        <v>1627620.8451375819</v>
      </c>
      <c r="E145" s="494">
        <f t="shared" ca="1" si="13"/>
        <v>518321.08144383063</v>
      </c>
      <c r="F145" s="494">
        <f t="shared" ca="1" si="14"/>
        <v>299965527.25164819</v>
      </c>
      <c r="G145" s="495">
        <v>48069</v>
      </c>
      <c r="H145" s="494">
        <f t="shared" ca="1" si="15"/>
        <v>8138.10422568791</v>
      </c>
      <c r="I145" s="496">
        <f t="shared" ca="1" si="16"/>
        <v>152144.98853932225</v>
      </c>
      <c r="J145" s="508">
        <f t="shared" ca="1" si="18"/>
        <v>2306225.0193464225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2145941.9265814126</v>
      </c>
      <c r="D146" s="494">
        <f t="shared" ca="1" si="12"/>
        <v>1624813.2726130944</v>
      </c>
      <c r="E146" s="494">
        <f t="shared" ca="1" si="13"/>
        <v>521128.65396831813</v>
      </c>
      <c r="F146" s="494">
        <f t="shared" ca="1" si="14"/>
        <v>299444398.59767985</v>
      </c>
      <c r="G146" s="495">
        <v>48100</v>
      </c>
      <c r="H146" s="494">
        <f t="shared" ca="1" si="15"/>
        <v>8124.0663630654717</v>
      </c>
      <c r="I146" s="496">
        <f t="shared" ca="1" si="16"/>
        <v>151882.54529841786</v>
      </c>
      <c r="J146" s="508">
        <f t="shared" ca="1" si="18"/>
        <v>2305948.5382428961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2145941.9265814126</v>
      </c>
      <c r="D147" s="494">
        <f t="shared" ca="1" si="12"/>
        <v>1621990.4924040993</v>
      </c>
      <c r="E147" s="494">
        <f t="shared" ca="1" si="13"/>
        <v>523951.43417731323</v>
      </c>
      <c r="F147" s="494">
        <f t="shared" ca="1" si="14"/>
        <v>298920447.16350251</v>
      </c>
      <c r="G147" s="495">
        <v>48130</v>
      </c>
      <c r="H147" s="494">
        <f t="shared" ca="1" si="15"/>
        <v>8109.9524620204966</v>
      </c>
      <c r="I147" s="496">
        <f t="shared" ca="1" si="16"/>
        <v>146727.7553128631</v>
      </c>
      <c r="J147" s="508">
        <f t="shared" ca="1" si="18"/>
        <v>2300779.6343562962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2145941.9265814126</v>
      </c>
      <c r="D148" s="494">
        <f t="shared" ca="1" si="12"/>
        <v>1619152.4221356388</v>
      </c>
      <c r="E148" s="494">
        <f t="shared" ca="1" si="13"/>
        <v>526789.50444577378</v>
      </c>
      <c r="F148" s="494">
        <f t="shared" ca="1" si="14"/>
        <v>298393657.65905672</v>
      </c>
      <c r="G148" s="495">
        <v>48161</v>
      </c>
      <c r="H148" s="494">
        <f t="shared" ca="1" si="15"/>
        <v>8095.7621106781935</v>
      </c>
      <c r="I148" s="496">
        <f t="shared" ca="1" si="16"/>
        <v>151353.38641378676</v>
      </c>
      <c r="J148" s="508">
        <f t="shared" ca="1" si="18"/>
        <v>2305391.0751058771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2145941.9265814126</v>
      </c>
      <c r="D149" s="494">
        <f t="shared" ca="1" si="12"/>
        <v>1616298.9789865573</v>
      </c>
      <c r="E149" s="494">
        <f t="shared" ca="1" si="13"/>
        <v>529642.94759485521</v>
      </c>
      <c r="F149" s="494">
        <f t="shared" ca="1" si="14"/>
        <v>297864014.71146184</v>
      </c>
      <c r="G149" s="495">
        <v>48191</v>
      </c>
      <c r="H149" s="494">
        <f t="shared" ca="1" si="15"/>
        <v>8081.4948949327863</v>
      </c>
      <c r="I149" s="496">
        <f t="shared" ca="1" si="16"/>
        <v>146212.89225293777</v>
      </c>
      <c r="J149" s="508">
        <f t="shared" ca="1" si="18"/>
        <v>2300236.3137292834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2145941.9265814126</v>
      </c>
      <c r="D150" s="494">
        <f t="shared" ca="1" si="12"/>
        <v>1613430.079687085</v>
      </c>
      <c r="E150" s="494">
        <f t="shared" ca="1" si="13"/>
        <v>532511.84689432755</v>
      </c>
      <c r="F150" s="494">
        <f t="shared" ca="1" si="14"/>
        <v>297331502.86456752</v>
      </c>
      <c r="G150" s="495">
        <v>48222</v>
      </c>
      <c r="H150" s="494">
        <f t="shared" ca="1" si="15"/>
        <v>8067.1503984354249</v>
      </c>
      <c r="I150" s="496">
        <f t="shared" ca="1" si="16"/>
        <v>150818.4794489035</v>
      </c>
      <c r="J150" s="508">
        <f t="shared" ca="1" si="18"/>
        <v>2304827.5564287514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2145941.9265814126</v>
      </c>
      <c r="D151" s="494">
        <f t="shared" ca="1" si="12"/>
        <v>1610545.6405164076</v>
      </c>
      <c r="E151" s="494">
        <f t="shared" ca="1" si="13"/>
        <v>535396.286065005</v>
      </c>
      <c r="F151" s="494">
        <f t="shared" ca="1" si="14"/>
        <v>296796106.57850254</v>
      </c>
      <c r="G151" s="495">
        <v>48253</v>
      </c>
      <c r="H151" s="494">
        <f t="shared" ca="1" si="15"/>
        <v>8052.7282025820377</v>
      </c>
      <c r="I151" s="496">
        <f t="shared" ca="1" si="16"/>
        <v>150548.85095042599</v>
      </c>
      <c r="J151" s="508">
        <f t="shared" ca="1" si="18"/>
        <v>2304543.5057344204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2145941.9265814126</v>
      </c>
      <c r="D152" s="494">
        <f t="shared" ca="1" si="12"/>
        <v>1607645.5773002221</v>
      </c>
      <c r="E152" s="494">
        <f t="shared" ca="1" si="13"/>
        <v>538296.34928119043</v>
      </c>
      <c r="F152" s="494">
        <f t="shared" ca="1" si="14"/>
        <v>296257810.22922134</v>
      </c>
      <c r="G152" s="495">
        <v>48282</v>
      </c>
      <c r="H152" s="494">
        <f t="shared" ca="1" si="15"/>
        <v>8038.2278865011103</v>
      </c>
      <c r="I152" s="496">
        <f t="shared" ca="1" si="16"/>
        <v>140582.42248268402</v>
      </c>
      <c r="J152" s="508">
        <f t="shared" ca="1" si="18"/>
        <v>2294562.5769505976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2145941.9265814126</v>
      </c>
      <c r="D153" s="494">
        <f t="shared" ca="1" si="12"/>
        <v>1604729.8054082824</v>
      </c>
      <c r="E153" s="494">
        <f t="shared" ca="1" si="13"/>
        <v>541212.12117313012</v>
      </c>
      <c r="F153" s="494">
        <f t="shared" ca="1" si="14"/>
        <v>295716598.1080482</v>
      </c>
      <c r="G153" s="495">
        <v>48313</v>
      </c>
      <c r="H153" s="494">
        <f t="shared" ca="1" si="15"/>
        <v>8023.6490270414124</v>
      </c>
      <c r="I153" s="496">
        <f t="shared" ca="1" si="16"/>
        <v>150005.20457939571</v>
      </c>
      <c r="J153" s="508">
        <f t="shared" ca="1" si="18"/>
        <v>2303970.7801878499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2145941.9265814126</v>
      </c>
      <c r="D154" s="494">
        <f t="shared" ca="1" si="12"/>
        <v>1601798.2397519278</v>
      </c>
      <c r="E154" s="494">
        <f t="shared" ca="1" si="13"/>
        <v>544143.68682948477</v>
      </c>
      <c r="F154" s="494">
        <f t="shared" ca="1" si="14"/>
        <v>295172454.42121869</v>
      </c>
      <c r="G154" s="495">
        <v>48343</v>
      </c>
      <c r="H154" s="494">
        <f t="shared" ca="1" si="15"/>
        <v>8008.9911987596388</v>
      </c>
      <c r="I154" s="496">
        <f t="shared" ca="1" si="16"/>
        <v>144901.1330729436</v>
      </c>
      <c r="J154" s="508">
        <f t="shared" ca="1" si="18"/>
        <v>2298852.0508531155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2145941.9265814126</v>
      </c>
      <c r="D155" s="494">
        <f t="shared" ca="1" si="12"/>
        <v>1598850.7947816013</v>
      </c>
      <c r="E155" s="494">
        <f t="shared" ca="1" si="13"/>
        <v>547091.13179981126</v>
      </c>
      <c r="F155" s="494">
        <f t="shared" ca="1" si="14"/>
        <v>294625363.28941888</v>
      </c>
      <c r="G155" s="495">
        <v>48374</v>
      </c>
      <c r="H155" s="494">
        <f t="shared" ca="1" si="15"/>
        <v>7994.2539739080066</v>
      </c>
      <c r="I155" s="496">
        <f t="shared" ca="1" si="16"/>
        <v>149455.65275527706</v>
      </c>
      <c r="J155" s="508">
        <f t="shared" ca="1" si="18"/>
        <v>2303391.8333105976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2145941.9265814126</v>
      </c>
      <c r="D156" s="494">
        <f t="shared" ca="1" si="12"/>
        <v>1595887.3844843523</v>
      </c>
      <c r="E156" s="494">
        <f t="shared" ca="1" si="13"/>
        <v>550054.54209706024</v>
      </c>
      <c r="F156" s="494">
        <f t="shared" ca="1" si="14"/>
        <v>294075308.74732184</v>
      </c>
      <c r="G156" s="495">
        <v>48404</v>
      </c>
      <c r="H156" s="494">
        <f t="shared" ca="1" si="15"/>
        <v>7979.4369224217617</v>
      </c>
      <c r="I156" s="496">
        <f t="shared" ca="1" si="16"/>
        <v>144366.42801181524</v>
      </c>
      <c r="J156" s="508">
        <f t="shared" ca="1" si="18"/>
        <v>2298287.7915156493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2145941.9265814126</v>
      </c>
      <c r="D157" s="494">
        <f t="shared" ca="1" si="12"/>
        <v>1592907.9223813268</v>
      </c>
      <c r="E157" s="494">
        <f t="shared" ca="1" si="13"/>
        <v>553034.00420008576</v>
      </c>
      <c r="F157" s="494">
        <f t="shared" ca="1" si="14"/>
        <v>293522274.74312174</v>
      </c>
      <c r="G157" s="495">
        <v>48435</v>
      </c>
      <c r="H157" s="494">
        <f t="shared" ca="1" si="15"/>
        <v>7964.5396119066336</v>
      </c>
      <c r="I157" s="496">
        <f t="shared" ca="1" si="16"/>
        <v>148900.13132906062</v>
      </c>
      <c r="J157" s="508">
        <f t="shared" ca="1" si="18"/>
        <v>2302806.5975223798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2145941.9265814126</v>
      </c>
      <c r="D158" s="494">
        <f t="shared" ca="1" si="12"/>
        <v>1589912.3215252429</v>
      </c>
      <c r="E158" s="494">
        <f t="shared" ca="1" si="13"/>
        <v>556029.60505616968</v>
      </c>
      <c r="F158" s="494">
        <f t="shared" ca="1" si="14"/>
        <v>292966245.13806558</v>
      </c>
      <c r="G158" s="495">
        <v>48466</v>
      </c>
      <c r="H158" s="494">
        <f t="shared" ca="1" si="15"/>
        <v>7949.561607626214</v>
      </c>
      <c r="I158" s="496">
        <f t="shared" ca="1" si="16"/>
        <v>148620.11177826728</v>
      </c>
      <c r="J158" s="508">
        <f t="shared" ca="1" si="18"/>
        <v>2302511.599967306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2145941.9265814126</v>
      </c>
      <c r="D159" s="494">
        <f t="shared" ca="1" si="12"/>
        <v>1586900.4944978552</v>
      </c>
      <c r="E159" s="494">
        <f t="shared" ca="1" si="13"/>
        <v>559041.43208355736</v>
      </c>
      <c r="F159" s="494">
        <f t="shared" ca="1" si="14"/>
        <v>292407203.70598203</v>
      </c>
      <c r="G159" s="495">
        <v>48496</v>
      </c>
      <c r="H159" s="494">
        <f t="shared" ca="1" si="15"/>
        <v>7934.5024724892755</v>
      </c>
      <c r="I159" s="496">
        <f t="shared" ca="1" si="16"/>
        <v>143553.46011765211</v>
      </c>
      <c r="J159" s="508">
        <f t="shared" ca="1" si="18"/>
        <v>2297429.8891715538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2145941.9265814126</v>
      </c>
      <c r="D160" s="494">
        <f t="shared" ca="1" si="12"/>
        <v>1583872.3534074028</v>
      </c>
      <c r="E160" s="494">
        <f t="shared" ca="1" si="13"/>
        <v>562069.5731740098</v>
      </c>
      <c r="F160" s="494">
        <f t="shared" ca="1" si="14"/>
        <v>291845134.13280803</v>
      </c>
      <c r="G160" s="495">
        <v>48527</v>
      </c>
      <c r="H160" s="494">
        <f t="shared" ca="1" si="15"/>
        <v>7919.361767037014</v>
      </c>
      <c r="I160" s="496">
        <f t="shared" ca="1" si="16"/>
        <v>148055.51414312888</v>
      </c>
      <c r="J160" s="508">
        <f t="shared" ca="1" si="18"/>
        <v>2301916.8024915783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2145941.9265814126</v>
      </c>
      <c r="D161" s="494">
        <f t="shared" ca="1" si="12"/>
        <v>1580827.8098860437</v>
      </c>
      <c r="E161" s="494">
        <f t="shared" ca="1" si="13"/>
        <v>565114.1166953689</v>
      </c>
      <c r="F161" s="494">
        <f t="shared" ca="1" si="14"/>
        <v>291280020.01611269</v>
      </c>
      <c r="G161" s="495">
        <v>48557</v>
      </c>
      <c r="H161" s="494">
        <f t="shared" ca="1" si="15"/>
        <v>7904.1390494302186</v>
      </c>
      <c r="I161" s="496">
        <f t="shared" ca="1" si="16"/>
        <v>143004.11572507591</v>
      </c>
      <c r="J161" s="508">
        <f t="shared" ca="1" si="18"/>
        <v>2296850.1813559188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2145941.9265814126</v>
      </c>
      <c r="D162" s="494">
        <f t="shared" ca="1" si="12"/>
        <v>1577766.7750872772</v>
      </c>
      <c r="E162" s="494">
        <f t="shared" ca="1" si="13"/>
        <v>568175.15149413538</v>
      </c>
      <c r="F162" s="494">
        <f t="shared" ca="1" si="14"/>
        <v>290711844.86461854</v>
      </c>
      <c r="G162" s="495">
        <v>48588</v>
      </c>
      <c r="H162" s="494">
        <f t="shared" ca="1" si="15"/>
        <v>7888.8338754363858</v>
      </c>
      <c r="I162" s="496">
        <f t="shared" ca="1" si="16"/>
        <v>147484.78346815836</v>
      </c>
      <c r="J162" s="508">
        <f t="shared" ca="1" si="18"/>
        <v>2301315.5439250073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2145941.9265814126</v>
      </c>
      <c r="D163" s="494">
        <f t="shared" ca="1" si="12"/>
        <v>1574689.1596833505</v>
      </c>
      <c r="E163" s="494">
        <f t="shared" ca="1" si="13"/>
        <v>571252.76689806208</v>
      </c>
      <c r="F163" s="494">
        <f t="shared" ca="1" si="14"/>
        <v>290140592.0977205</v>
      </c>
      <c r="G163" s="495">
        <v>48619</v>
      </c>
      <c r="H163" s="494">
        <f t="shared" ca="1" si="15"/>
        <v>7873.445798416752</v>
      </c>
      <c r="I163" s="496">
        <f t="shared" ca="1" si="16"/>
        <v>147197.09744978519</v>
      </c>
      <c r="J163" s="508">
        <f t="shared" ca="1" si="18"/>
        <v>2301012.4698296143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2145941.9265814126</v>
      </c>
      <c r="D164" s="494">
        <f t="shared" ca="1" si="12"/>
        <v>1571594.8738626528</v>
      </c>
      <c r="E164" s="494">
        <f t="shared" ca="1" si="13"/>
        <v>574347.05271875975</v>
      </c>
      <c r="F164" s="494">
        <f t="shared" ca="1" si="14"/>
        <v>289566245.04500175</v>
      </c>
      <c r="G164" s="495">
        <v>48647</v>
      </c>
      <c r="H164" s="494">
        <f t="shared" ca="1" si="15"/>
        <v>7857.9743693132641</v>
      </c>
      <c r="I164" s="496">
        <f t="shared" ca="1" si="16"/>
        <v>132690.96411935749</v>
      </c>
      <c r="J164" s="508">
        <f t="shared" ca="1" si="18"/>
        <v>2286490.8650700832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2145941.9265814126</v>
      </c>
      <c r="D165" s="494">
        <f t="shared" ca="1" si="12"/>
        <v>1568483.8273270929</v>
      </c>
      <c r="E165" s="494">
        <f t="shared" ca="1" si="13"/>
        <v>577458.09925431968</v>
      </c>
      <c r="F165" s="494">
        <f t="shared" ca="1" si="14"/>
        <v>288988786.94574744</v>
      </c>
      <c r="G165" s="495">
        <v>48678</v>
      </c>
      <c r="H165" s="494">
        <f t="shared" ca="1" si="15"/>
        <v>7842.4191366354644</v>
      </c>
      <c r="I165" s="496">
        <f t="shared" ca="1" si="16"/>
        <v>146617.04207445253</v>
      </c>
      <c r="J165" s="508">
        <f t="shared" ca="1" si="18"/>
        <v>2300401.3877925007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2145941.9265814126</v>
      </c>
      <c r="D166" s="494">
        <f t="shared" ca="1" si="12"/>
        <v>1565355.9292894653</v>
      </c>
      <c r="E166" s="494">
        <f t="shared" ca="1" si="13"/>
        <v>580585.99729194725</v>
      </c>
      <c r="F166" s="494">
        <f t="shared" ca="1" si="14"/>
        <v>288408200.94845551</v>
      </c>
      <c r="G166" s="495">
        <v>48708</v>
      </c>
      <c r="H166" s="494">
        <f t="shared" ca="1" si="15"/>
        <v>7826.7796464473267</v>
      </c>
      <c r="I166" s="496">
        <f t="shared" ca="1" si="16"/>
        <v>141604.50560341624</v>
      </c>
      <c r="J166" s="508">
        <f t="shared" ca="1" si="18"/>
        <v>2295373.2118312763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2145941.9265814126</v>
      </c>
      <c r="D167" s="494">
        <f t="shared" ca="1" si="12"/>
        <v>1562211.0884708008</v>
      </c>
      <c r="E167" s="494">
        <f t="shared" ca="1" si="13"/>
        <v>583730.83811061177</v>
      </c>
      <c r="F167" s="494">
        <f t="shared" ca="1" si="14"/>
        <v>287824470.11034489</v>
      </c>
      <c r="G167" s="495">
        <v>48739</v>
      </c>
      <c r="H167" s="494">
        <f t="shared" ca="1" si="15"/>
        <v>7811.0554423540043</v>
      </c>
      <c r="I167" s="496">
        <f t="shared" ca="1" si="16"/>
        <v>146030.68574690129</v>
      </c>
      <c r="J167" s="508">
        <f t="shared" ca="1" si="18"/>
        <v>2299783.6677706679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2145941.9265814126</v>
      </c>
      <c r="D168" s="494">
        <f t="shared" ca="1" si="12"/>
        <v>1559049.2130977015</v>
      </c>
      <c r="E168" s="494">
        <f t="shared" ca="1" si="13"/>
        <v>586892.71348371101</v>
      </c>
      <c r="F168" s="494">
        <f t="shared" ca="1" si="14"/>
        <v>287237577.3968612</v>
      </c>
      <c r="G168" s="495">
        <v>48769</v>
      </c>
      <c r="H168" s="494">
        <f t="shared" ca="1" si="15"/>
        <v>7795.2460654885081</v>
      </c>
      <c r="I168" s="496">
        <f t="shared" ca="1" si="16"/>
        <v>141033.99035406898</v>
      </c>
      <c r="J168" s="508">
        <f t="shared" ca="1" si="18"/>
        <v>2294771.1630009701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2145941.9265814126</v>
      </c>
      <c r="D169" s="494">
        <f t="shared" ca="1" si="12"/>
        <v>1555870.2108996648</v>
      </c>
      <c r="E169" s="494">
        <f t="shared" ca="1" si="13"/>
        <v>590071.71568174777</v>
      </c>
      <c r="F169" s="494">
        <f t="shared" ca="1" si="14"/>
        <v>286647505.68117946</v>
      </c>
      <c r="G169" s="495">
        <v>48800</v>
      </c>
      <c r="H169" s="494">
        <f t="shared" ca="1" si="15"/>
        <v>7779.3510544983237</v>
      </c>
      <c r="I169" s="496">
        <f t="shared" ca="1" si="16"/>
        <v>145437.96002194402</v>
      </c>
      <c r="J169" s="508">
        <f t="shared" ca="1" si="18"/>
        <v>2299159.2376578553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2145941.9265814126</v>
      </c>
      <c r="D170" s="494">
        <f t="shared" ca="1" si="12"/>
        <v>1552673.9891063888</v>
      </c>
      <c r="E170" s="494">
        <f t="shared" ca="1" si="13"/>
        <v>593267.93747502379</v>
      </c>
      <c r="F170" s="494">
        <f t="shared" ca="1" si="14"/>
        <v>286054237.74370444</v>
      </c>
      <c r="G170" s="495">
        <v>48831</v>
      </c>
      <c r="H170" s="494">
        <f t="shared" ca="1" si="15"/>
        <v>7763.3699455319438</v>
      </c>
      <c r="I170" s="496">
        <f t="shared" ca="1" si="16"/>
        <v>145139.18704323718</v>
      </c>
      <c r="J170" s="508">
        <f t="shared" ca="1" si="18"/>
        <v>2298844.4835701813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2145941.9265814126</v>
      </c>
      <c r="D171" s="494">
        <f t="shared" ca="1" si="12"/>
        <v>1549460.4544450657</v>
      </c>
      <c r="E171" s="494">
        <f t="shared" ca="1" si="13"/>
        <v>596481.47213634686</v>
      </c>
      <c r="F171" s="494">
        <f t="shared" ca="1" si="14"/>
        <v>285457756.27156812</v>
      </c>
      <c r="G171" s="495">
        <v>48861</v>
      </c>
      <c r="H171" s="494">
        <f t="shared" ca="1" si="15"/>
        <v>7747.3022722253281</v>
      </c>
      <c r="I171" s="496">
        <f t="shared" ca="1" si="16"/>
        <v>140166.57649441517</v>
      </c>
      <c r="J171" s="508">
        <f t="shared" ca="1" si="18"/>
        <v>2293855.8053480531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2145941.9265814126</v>
      </c>
      <c r="D172" s="494">
        <f t="shared" ca="1" si="12"/>
        <v>1546229.5131376607</v>
      </c>
      <c r="E172" s="494">
        <f t="shared" ca="1" si="13"/>
        <v>599712.41344375187</v>
      </c>
      <c r="F172" s="494">
        <f t="shared" ca="1" si="14"/>
        <v>284858043.85812438</v>
      </c>
      <c r="G172" s="495">
        <v>48892</v>
      </c>
      <c r="H172" s="494">
        <f t="shared" ca="1" si="15"/>
        <v>7731.1475656883031</v>
      </c>
      <c r="I172" s="496">
        <f t="shared" ca="1" si="16"/>
        <v>144536.7772588373</v>
      </c>
      <c r="J172" s="508">
        <f t="shared" ca="1" si="18"/>
        <v>2298209.8514059382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2145941.9265814126</v>
      </c>
      <c r="D173" s="494">
        <f t="shared" ca="1" si="12"/>
        <v>1542981.0708981738</v>
      </c>
      <c r="E173" s="494">
        <f t="shared" ca="1" si="13"/>
        <v>602960.85568323871</v>
      </c>
      <c r="F173" s="494">
        <f t="shared" ca="1" si="14"/>
        <v>284255083.00244111</v>
      </c>
      <c r="G173" s="495">
        <v>48922</v>
      </c>
      <c r="H173" s="494">
        <f t="shared" ca="1" si="15"/>
        <v>7714.9053544908693</v>
      </c>
      <c r="I173" s="496">
        <f t="shared" ca="1" si="16"/>
        <v>139580.44149048094</v>
      </c>
      <c r="J173" s="508">
        <f t="shared" ca="1" si="18"/>
        <v>2293237.2734263847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2145941.9265814126</v>
      </c>
      <c r="D174" s="494">
        <f t="shared" ca="1" si="12"/>
        <v>1539715.0329298894</v>
      </c>
      <c r="E174" s="494">
        <f t="shared" ca="1" si="13"/>
        <v>606226.89365152316</v>
      </c>
      <c r="F174" s="494">
        <f t="shared" ca="1" si="14"/>
        <v>283648856.10878956</v>
      </c>
      <c r="G174" s="495">
        <v>48953</v>
      </c>
      <c r="H174" s="494">
        <f t="shared" ca="1" si="15"/>
        <v>7698.5751646494473</v>
      </c>
      <c r="I174" s="496">
        <f t="shared" ca="1" si="16"/>
        <v>143927.82369356934</v>
      </c>
      <c r="J174" s="508">
        <f t="shared" ca="1" si="18"/>
        <v>2297568.3254396315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2145941.9265814126</v>
      </c>
      <c r="D175" s="494">
        <f t="shared" ca="1" si="12"/>
        <v>1536431.3039226101</v>
      </c>
      <c r="E175" s="494">
        <f t="shared" ca="1" si="13"/>
        <v>609510.62265880243</v>
      </c>
      <c r="F175" s="494">
        <f t="shared" ca="1" si="14"/>
        <v>283039345.48613077</v>
      </c>
      <c r="G175" s="495">
        <v>48984</v>
      </c>
      <c r="H175" s="494">
        <f t="shared" ca="1" si="15"/>
        <v>7682.1565196130505</v>
      </c>
      <c r="I175" s="496">
        <f t="shared" ca="1" si="16"/>
        <v>143620.87080975043</v>
      </c>
      <c r="J175" s="508">
        <f t="shared" ca="1" si="18"/>
        <v>2297244.9539107764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2145941.9265814126</v>
      </c>
      <c r="D176" s="494">
        <f t="shared" ref="D176:D239" ca="1" si="20">+F175*(($H$6/100)/$H$9)</f>
        <v>1533129.7880498751</v>
      </c>
      <c r="E176" s="494">
        <f t="shared" ref="E176:E239" ca="1" si="21">+C176-D176</f>
        <v>612812.13853153749</v>
      </c>
      <c r="F176" s="494">
        <f t="shared" ref="F176:F239" ca="1" si="22">IF(F175&lt;1,0,+F175-E176)</f>
        <v>282426533.34759921</v>
      </c>
      <c r="G176" s="495">
        <v>49012</v>
      </c>
      <c r="H176" s="494">
        <f t="shared" ref="H176:H239" ca="1" si="23">+D176*$H$7/100</f>
        <v>7665.6489402493753</v>
      </c>
      <c r="I176" s="496">
        <f t="shared" ref="I176:I239" ca="1" si="24">+F175*$R$41*O176</f>
        <v>129443.32733565712</v>
      </c>
      <c r="J176" s="508">
        <f t="shared" ca="1" si="18"/>
        <v>2283050.902857319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2145941.9265814126</v>
      </c>
      <c r="D177" s="494">
        <f t="shared" ca="1" si="20"/>
        <v>1529810.3889661625</v>
      </c>
      <c r="E177" s="494">
        <f t="shared" ca="1" si="21"/>
        <v>616131.5376152501</v>
      </c>
      <c r="F177" s="494">
        <f t="shared" ca="1" si="22"/>
        <v>281810401.80998397</v>
      </c>
      <c r="G177" s="495">
        <v>49043</v>
      </c>
      <c r="H177" s="494">
        <f t="shared" ca="1" si="23"/>
        <v>7649.0519448308123</v>
      </c>
      <c r="I177" s="496">
        <f t="shared" ca="1" si="24"/>
        <v>143001.96805166773</v>
      </c>
      <c r="J177" s="508">
        <f t="shared" ref="J177:J240" ca="1" si="26">+C177+H177+I177</f>
        <v>2296592.9465779113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2145941.9265814126</v>
      </c>
      <c r="D178" s="494">
        <f t="shared" ca="1" si="20"/>
        <v>1526473.0098040798</v>
      </c>
      <c r="E178" s="494">
        <f t="shared" ca="1" si="21"/>
        <v>619468.91677733278</v>
      </c>
      <c r="F178" s="494">
        <f t="shared" ca="1" si="22"/>
        <v>281190932.89320666</v>
      </c>
      <c r="G178" s="495">
        <v>49073</v>
      </c>
      <c r="H178" s="494">
        <f t="shared" ca="1" si="23"/>
        <v>7632.3650490203991</v>
      </c>
      <c r="I178" s="496">
        <f t="shared" ca="1" si="24"/>
        <v>138087.09688689213</v>
      </c>
      <c r="J178" s="508">
        <f t="shared" ca="1" si="26"/>
        <v>2291661.3885173253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2145941.9265814126</v>
      </c>
      <c r="D179" s="494">
        <f t="shared" ca="1" si="20"/>
        <v>1523117.5531715362</v>
      </c>
      <c r="E179" s="494">
        <f t="shared" ca="1" si="21"/>
        <v>622824.37340987637</v>
      </c>
      <c r="F179" s="494">
        <f t="shared" ca="1" si="22"/>
        <v>280568108.51979679</v>
      </c>
      <c r="G179" s="495">
        <v>49104</v>
      </c>
      <c r="H179" s="494">
        <f t="shared" ca="1" si="23"/>
        <v>7615.587765857681</v>
      </c>
      <c r="I179" s="496">
        <f t="shared" ca="1" si="24"/>
        <v>142376.34235492695</v>
      </c>
      <c r="J179" s="508">
        <f t="shared" ca="1" si="26"/>
        <v>2295933.8567021969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2145941.9265814126</v>
      </c>
      <c r="D180" s="494">
        <f t="shared" ca="1" si="20"/>
        <v>1519743.9211488992</v>
      </c>
      <c r="E180" s="494">
        <f t="shared" ca="1" si="21"/>
        <v>626198.00543251331</v>
      </c>
      <c r="F180" s="494">
        <f t="shared" ca="1" si="22"/>
        <v>279941910.5143643</v>
      </c>
      <c r="G180" s="495">
        <v>49134</v>
      </c>
      <c r="H180" s="494">
        <f t="shared" ca="1" si="23"/>
        <v>7598.7196057444962</v>
      </c>
      <c r="I180" s="496">
        <f t="shared" ca="1" si="24"/>
        <v>137478.37317470039</v>
      </c>
      <c r="J180" s="508">
        <f t="shared" ca="1" si="26"/>
        <v>2291019.0193618573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2145941.9265814126</v>
      </c>
      <c r="D181" s="494">
        <f t="shared" ca="1" si="20"/>
        <v>1516352.0152861399</v>
      </c>
      <c r="E181" s="494">
        <f t="shared" ca="1" si="21"/>
        <v>629589.91129527264</v>
      </c>
      <c r="F181" s="494">
        <f t="shared" ca="1" si="22"/>
        <v>279312320.60306901</v>
      </c>
      <c r="G181" s="495">
        <v>49165</v>
      </c>
      <c r="H181" s="494">
        <f t="shared" ca="1" si="23"/>
        <v>7581.7600764306999</v>
      </c>
      <c r="I181" s="496">
        <f t="shared" ca="1" si="24"/>
        <v>141743.92069043976</v>
      </c>
      <c r="J181" s="508">
        <f t="shared" ca="1" si="26"/>
        <v>2295267.6073482828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2145941.9265814126</v>
      </c>
      <c r="D182" s="494">
        <f t="shared" ca="1" si="20"/>
        <v>1512941.7365999571</v>
      </c>
      <c r="E182" s="494">
        <f t="shared" ca="1" si="21"/>
        <v>633000.18998145545</v>
      </c>
      <c r="F182" s="494">
        <f t="shared" ca="1" si="22"/>
        <v>278679320.41308755</v>
      </c>
      <c r="G182" s="495">
        <v>49196</v>
      </c>
      <c r="H182" s="494">
        <f t="shared" ca="1" si="23"/>
        <v>7564.7086829997852</v>
      </c>
      <c r="I182" s="496">
        <f t="shared" ca="1" si="24"/>
        <v>141425.13833202061</v>
      </c>
      <c r="J182" s="508">
        <f t="shared" ca="1" si="26"/>
        <v>2294931.773596433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2145941.9265814126</v>
      </c>
      <c r="D183" s="494">
        <f t="shared" ca="1" si="20"/>
        <v>1509512.9855708908</v>
      </c>
      <c r="E183" s="494">
        <f t="shared" ca="1" si="21"/>
        <v>636428.94101052172</v>
      </c>
      <c r="F183" s="494">
        <f t="shared" ca="1" si="22"/>
        <v>278042891.47207701</v>
      </c>
      <c r="G183" s="495">
        <v>49226</v>
      </c>
      <c r="H183" s="494">
        <f t="shared" ca="1" si="23"/>
        <v>7547.5649278544543</v>
      </c>
      <c r="I183" s="496">
        <f t="shared" ca="1" si="24"/>
        <v>136552.86700241291</v>
      </c>
      <c r="J183" s="508">
        <f t="shared" ca="1" si="26"/>
        <v>2290042.3585116798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2145941.9265814126</v>
      </c>
      <c r="D184" s="494">
        <f t="shared" ca="1" si="20"/>
        <v>1506065.6621404171</v>
      </c>
      <c r="E184" s="494">
        <f t="shared" ca="1" si="21"/>
        <v>639876.26444099541</v>
      </c>
      <c r="F184" s="494">
        <f t="shared" ca="1" si="22"/>
        <v>277403015.207636</v>
      </c>
      <c r="G184" s="495">
        <v>49257</v>
      </c>
      <c r="H184" s="494">
        <f t="shared" ca="1" si="23"/>
        <v>7530.3283107020861</v>
      </c>
      <c r="I184" s="496">
        <f t="shared" ca="1" si="24"/>
        <v>140782.38404869498</v>
      </c>
      <c r="J184" s="508">
        <f t="shared" ca="1" si="26"/>
        <v>2294254.6389408093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2145941.9265814126</v>
      </c>
      <c r="D185" s="494">
        <f t="shared" ca="1" si="20"/>
        <v>1502599.6657080285</v>
      </c>
      <c r="E185" s="494">
        <f t="shared" ca="1" si="21"/>
        <v>643342.26087338408</v>
      </c>
      <c r="F185" s="494">
        <f t="shared" ca="1" si="22"/>
        <v>276759672.94676262</v>
      </c>
      <c r="G185" s="495">
        <v>49287</v>
      </c>
      <c r="H185" s="494">
        <f t="shared" ca="1" si="23"/>
        <v>7512.9983285401422</v>
      </c>
      <c r="I185" s="496">
        <f t="shared" ca="1" si="24"/>
        <v>135927.47745174164</v>
      </c>
      <c r="J185" s="508">
        <f t="shared" ca="1" si="26"/>
        <v>2289382.4023616943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2145941.9265814126</v>
      </c>
      <c r="D186" s="494">
        <f t="shared" ca="1" si="20"/>
        <v>1499114.8951282976</v>
      </c>
      <c r="E186" s="494">
        <f t="shared" ca="1" si="21"/>
        <v>646827.03145311493</v>
      </c>
      <c r="F186" s="494">
        <f t="shared" ca="1" si="22"/>
        <v>276112845.91530949</v>
      </c>
      <c r="G186" s="495">
        <v>49318</v>
      </c>
      <c r="H186" s="494">
        <f t="shared" ca="1" si="23"/>
        <v>7495.5744756414879</v>
      </c>
      <c r="I186" s="496">
        <f t="shared" ca="1" si="24"/>
        <v>140132.64773537745</v>
      </c>
      <c r="J186" s="508">
        <f t="shared" ca="1" si="26"/>
        <v>2293570.1487924312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2145941.9265814126</v>
      </c>
      <c r="D187" s="494">
        <f t="shared" ca="1" si="20"/>
        <v>1495611.2487079264</v>
      </c>
      <c r="E187" s="494">
        <f t="shared" ca="1" si="21"/>
        <v>650330.67787348619</v>
      </c>
      <c r="F187" s="494">
        <f t="shared" ca="1" si="22"/>
        <v>275462515.237436</v>
      </c>
      <c r="G187" s="495">
        <v>49349</v>
      </c>
      <c r="H187" s="494">
        <f t="shared" ca="1" si="23"/>
        <v>7478.0562435396314</v>
      </c>
      <c r="I187" s="496">
        <f t="shared" ca="1" si="24"/>
        <v>139805.13764845169</v>
      </c>
      <c r="J187" s="508">
        <f t="shared" ca="1" si="26"/>
        <v>2293225.1204734039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2145941.9265814126</v>
      </c>
      <c r="D188" s="494">
        <f t="shared" ca="1" si="20"/>
        <v>1492088.6242027783</v>
      </c>
      <c r="E188" s="494">
        <f t="shared" ca="1" si="21"/>
        <v>653853.30237863422</v>
      </c>
      <c r="F188" s="494">
        <f t="shared" ca="1" si="22"/>
        <v>274808661.93505734</v>
      </c>
      <c r="G188" s="495">
        <v>49377</v>
      </c>
      <c r="H188" s="494">
        <f t="shared" ca="1" si="23"/>
        <v>7460.4431210138919</v>
      </c>
      <c r="I188" s="496">
        <f t="shared" ca="1" si="24"/>
        <v>125978.19030192071</v>
      </c>
      <c r="J188" s="508">
        <f t="shared" ca="1" si="26"/>
        <v>2279380.560004347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2145941.9265814126</v>
      </c>
      <c r="D189" s="494">
        <f t="shared" ca="1" si="20"/>
        <v>1488546.918814894</v>
      </c>
      <c r="E189" s="494">
        <f t="shared" ca="1" si="21"/>
        <v>657395.00776651851</v>
      </c>
      <c r="F189" s="494">
        <f t="shared" ca="1" si="22"/>
        <v>274151266.9272908</v>
      </c>
      <c r="G189" s="495">
        <v>49408</v>
      </c>
      <c r="H189" s="494">
        <f t="shared" ca="1" si="23"/>
        <v>7442.7345940744699</v>
      </c>
      <c r="I189" s="496">
        <f t="shared" ca="1" si="24"/>
        <v>139144.78582645068</v>
      </c>
      <c r="J189" s="508">
        <f t="shared" ca="1" si="26"/>
        <v>2292529.4470019378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2145941.9265814126</v>
      </c>
      <c r="D190" s="494">
        <f t="shared" ca="1" si="20"/>
        <v>1484986.0291894919</v>
      </c>
      <c r="E190" s="494">
        <f t="shared" ca="1" si="21"/>
        <v>660955.89739192068</v>
      </c>
      <c r="F190" s="494">
        <f t="shared" ca="1" si="22"/>
        <v>273490311.02989888</v>
      </c>
      <c r="G190" s="495">
        <v>49438</v>
      </c>
      <c r="H190" s="494">
        <f t="shared" ca="1" si="23"/>
        <v>7424.9301459474591</v>
      </c>
      <c r="I190" s="496">
        <f t="shared" ca="1" si="24"/>
        <v>134334.12079437249</v>
      </c>
      <c r="J190" s="508">
        <f t="shared" ca="1" si="26"/>
        <v>2287700.9775217324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2145941.9265814126</v>
      </c>
      <c r="D191" s="494">
        <f t="shared" ca="1" si="20"/>
        <v>1481405.8514119524</v>
      </c>
      <c r="E191" s="494">
        <f t="shared" ca="1" si="21"/>
        <v>664536.07516946015</v>
      </c>
      <c r="F191" s="494">
        <f t="shared" ca="1" si="22"/>
        <v>272825774.95472944</v>
      </c>
      <c r="G191" s="495">
        <v>49469</v>
      </c>
      <c r="H191" s="494">
        <f t="shared" ca="1" si="23"/>
        <v>7407.0292570597621</v>
      </c>
      <c r="I191" s="496">
        <f t="shared" ca="1" si="24"/>
        <v>138477.26081813881</v>
      </c>
      <c r="J191" s="508">
        <f t="shared" ca="1" si="26"/>
        <v>2291826.2166566108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2145941.9265814126</v>
      </c>
      <c r="D192" s="494">
        <f t="shared" ca="1" si="20"/>
        <v>1477806.2810047844</v>
      </c>
      <c r="E192" s="494">
        <f t="shared" ca="1" si="21"/>
        <v>668135.64557662816</v>
      </c>
      <c r="F192" s="494">
        <f t="shared" ca="1" si="22"/>
        <v>272157639.30915278</v>
      </c>
      <c r="G192" s="495">
        <v>49499</v>
      </c>
      <c r="H192" s="494">
        <f t="shared" ca="1" si="23"/>
        <v>7389.0314050239222</v>
      </c>
      <c r="I192" s="496">
        <f t="shared" ca="1" si="24"/>
        <v>133684.6297278174</v>
      </c>
      <c r="J192" s="508">
        <f t="shared" ca="1" si="26"/>
        <v>2287015.5877142539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2145941.9265814126</v>
      </c>
      <c r="D193" s="494">
        <f t="shared" ca="1" si="20"/>
        <v>1474187.2129245775</v>
      </c>
      <c r="E193" s="494">
        <f t="shared" ca="1" si="21"/>
        <v>671754.71365683503</v>
      </c>
      <c r="F193" s="494">
        <f t="shared" ca="1" si="22"/>
        <v>271485884.59549594</v>
      </c>
      <c r="G193" s="495">
        <v>49530</v>
      </c>
      <c r="H193" s="494">
        <f t="shared" ca="1" si="23"/>
        <v>7370.9360646228879</v>
      </c>
      <c r="I193" s="496">
        <f t="shared" ca="1" si="24"/>
        <v>137802.48470353434</v>
      </c>
      <c r="J193" s="508">
        <f t="shared" ca="1" si="26"/>
        <v>2291115.3473495697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2145941.9265814126</v>
      </c>
      <c r="D194" s="494">
        <f t="shared" ca="1" si="20"/>
        <v>1470548.5415589365</v>
      </c>
      <c r="E194" s="494">
        <f t="shared" ca="1" si="21"/>
        <v>675393.38502247608</v>
      </c>
      <c r="F194" s="494">
        <f t="shared" ca="1" si="22"/>
        <v>270810491.21047348</v>
      </c>
      <c r="G194" s="495">
        <v>49561</v>
      </c>
      <c r="H194" s="494">
        <f t="shared" ca="1" si="23"/>
        <v>7352.7427077946822</v>
      </c>
      <c r="I194" s="496">
        <f t="shared" ca="1" si="24"/>
        <v>137462.35290018609</v>
      </c>
      <c r="J194" s="508">
        <f t="shared" ca="1" si="26"/>
        <v>2290757.0221893932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2145941.9265814126</v>
      </c>
      <c r="D195" s="494">
        <f t="shared" ca="1" si="20"/>
        <v>1466890.160723398</v>
      </c>
      <c r="E195" s="494">
        <f t="shared" ca="1" si="21"/>
        <v>679051.76585801458</v>
      </c>
      <c r="F195" s="494">
        <f t="shared" ca="1" si="22"/>
        <v>270131439.44461548</v>
      </c>
      <c r="G195" s="495">
        <v>49591</v>
      </c>
      <c r="H195" s="494">
        <f t="shared" ca="1" si="23"/>
        <v>7334.45080361699</v>
      </c>
      <c r="I195" s="496">
        <f t="shared" ca="1" si="24"/>
        <v>132697.14069313201</v>
      </c>
      <c r="J195" s="508">
        <f t="shared" ca="1" si="26"/>
        <v>2285973.5180781614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2145941.9265814126</v>
      </c>
      <c r="D196" s="494">
        <f t="shared" ca="1" si="20"/>
        <v>1463211.963658334</v>
      </c>
      <c r="E196" s="494">
        <f t="shared" ca="1" si="21"/>
        <v>682729.96292307856</v>
      </c>
      <c r="F196" s="494">
        <f t="shared" ca="1" si="22"/>
        <v>269448709.48169243</v>
      </c>
      <c r="G196" s="495">
        <v>49622</v>
      </c>
      <c r="H196" s="494">
        <f t="shared" ca="1" si="23"/>
        <v>7316.0598182916701</v>
      </c>
      <c r="I196" s="496">
        <f t="shared" ca="1" si="24"/>
        <v>136776.55217212363</v>
      </c>
      <c r="J196" s="508">
        <f t="shared" ca="1" si="26"/>
        <v>2290034.5385718276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2145941.9265814126</v>
      </c>
      <c r="D197" s="494">
        <f t="shared" ca="1" si="20"/>
        <v>1459513.8430258341</v>
      </c>
      <c r="E197" s="494">
        <f t="shared" ca="1" si="21"/>
        <v>686428.08355557849</v>
      </c>
      <c r="F197" s="494">
        <f t="shared" ca="1" si="22"/>
        <v>268762281.39813685</v>
      </c>
      <c r="G197" s="495">
        <v>49652</v>
      </c>
      <c r="H197" s="494">
        <f t="shared" ca="1" si="23"/>
        <v>7297.5692151291705</v>
      </c>
      <c r="I197" s="496">
        <f t="shared" ca="1" si="24"/>
        <v>132029.86764602928</v>
      </c>
      <c r="J197" s="508">
        <f t="shared" ca="1" si="26"/>
        <v>2285269.3634425709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2145941.9265814126</v>
      </c>
      <c r="D198" s="494">
        <f t="shared" ca="1" si="20"/>
        <v>1455795.6909065747</v>
      </c>
      <c r="E198" s="494">
        <f t="shared" ca="1" si="21"/>
        <v>690146.23567483784</v>
      </c>
      <c r="F198" s="494">
        <f t="shared" ca="1" si="22"/>
        <v>268072135.16246203</v>
      </c>
      <c r="G198" s="495">
        <v>49683</v>
      </c>
      <c r="H198" s="494">
        <f t="shared" ca="1" si="23"/>
        <v>7278.9784545328739</v>
      </c>
      <c r="I198" s="496">
        <f t="shared" ca="1" si="24"/>
        <v>136083.30181458994</v>
      </c>
      <c r="J198" s="508">
        <f t="shared" ca="1" si="26"/>
        <v>2289304.2068505357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2145941.9265814126</v>
      </c>
      <c r="D199" s="494">
        <f t="shared" ca="1" si="20"/>
        <v>1452057.3987966694</v>
      </c>
      <c r="E199" s="494">
        <f t="shared" ca="1" si="21"/>
        <v>693884.52778474311</v>
      </c>
      <c r="F199" s="494">
        <f t="shared" ca="1" si="22"/>
        <v>267378250.63467729</v>
      </c>
      <c r="G199" s="495">
        <v>49714</v>
      </c>
      <c r="H199" s="494">
        <f t="shared" ca="1" si="23"/>
        <v>7260.2869939833472</v>
      </c>
      <c r="I199" s="496">
        <f t="shared" ca="1" si="24"/>
        <v>135733.85777059325</v>
      </c>
      <c r="J199" s="508">
        <f t="shared" ca="1" si="26"/>
        <v>2288936.0713459891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2145941.9265814126</v>
      </c>
      <c r="D200" s="494">
        <f t="shared" ca="1" si="20"/>
        <v>1448298.857604502</v>
      </c>
      <c r="E200" s="494">
        <f t="shared" ca="1" si="21"/>
        <v>697643.06897691055</v>
      </c>
      <c r="F200" s="494">
        <f t="shared" ca="1" si="22"/>
        <v>266680607.56570038</v>
      </c>
      <c r="G200" s="495">
        <v>49743</v>
      </c>
      <c r="H200" s="494">
        <f t="shared" ca="1" si="23"/>
        <v>7241.4942880225099</v>
      </c>
      <c r="I200" s="496">
        <f t="shared" ca="1" si="24"/>
        <v>126648.16471729212</v>
      </c>
      <c r="J200" s="508">
        <f t="shared" ca="1" si="26"/>
        <v>2279831.5855867271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2145941.9265814126</v>
      </c>
      <c r="D201" s="494">
        <f t="shared" ca="1" si="20"/>
        <v>1444519.9576475439</v>
      </c>
      <c r="E201" s="494">
        <f t="shared" ca="1" si="21"/>
        <v>701421.96893386869</v>
      </c>
      <c r="F201" s="494">
        <f t="shared" ca="1" si="22"/>
        <v>265979185.5967665</v>
      </c>
      <c r="G201" s="495">
        <v>49774</v>
      </c>
      <c r="H201" s="494">
        <f t="shared" ca="1" si="23"/>
        <v>7222.5997882377196</v>
      </c>
      <c r="I201" s="496">
        <f t="shared" ca="1" si="24"/>
        <v>135029.28096409963</v>
      </c>
      <c r="J201" s="508">
        <f t="shared" ca="1" si="26"/>
        <v>2288193.8073337502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2145941.9265814126</v>
      </c>
      <c r="D202" s="494">
        <f t="shared" ca="1" si="20"/>
        <v>1440720.5886491518</v>
      </c>
      <c r="E202" s="494">
        <f t="shared" ca="1" si="21"/>
        <v>705221.33793226071</v>
      </c>
      <c r="F202" s="494">
        <f t="shared" ca="1" si="22"/>
        <v>265273964.25883424</v>
      </c>
      <c r="G202" s="495">
        <v>49804</v>
      </c>
      <c r="H202" s="494">
        <f t="shared" ca="1" si="23"/>
        <v>7203.602943245759</v>
      </c>
      <c r="I202" s="496">
        <f t="shared" ca="1" si="24"/>
        <v>130329.80094241558</v>
      </c>
      <c r="J202" s="508">
        <f t="shared" ca="1" si="26"/>
        <v>2283475.3304670737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2145941.9265814126</v>
      </c>
      <c r="D203" s="494">
        <f t="shared" ca="1" si="20"/>
        <v>1436900.6397353522</v>
      </c>
      <c r="E203" s="494">
        <f t="shared" ca="1" si="21"/>
        <v>709041.28684606031</v>
      </c>
      <c r="F203" s="494">
        <f t="shared" ca="1" si="22"/>
        <v>264564922.97198817</v>
      </c>
      <c r="G203" s="495">
        <v>49835</v>
      </c>
      <c r="H203" s="494">
        <f t="shared" ca="1" si="23"/>
        <v>7184.5031986767608</v>
      </c>
      <c r="I203" s="496">
        <f t="shared" ca="1" si="24"/>
        <v>134317.05056972304</v>
      </c>
      <c r="J203" s="508">
        <f t="shared" ca="1" si="26"/>
        <v>2287443.4803498122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2145941.9265814126</v>
      </c>
      <c r="D204" s="494">
        <f t="shared" ca="1" si="20"/>
        <v>1433059.9994316027</v>
      </c>
      <c r="E204" s="494">
        <f t="shared" ca="1" si="21"/>
        <v>712881.9271498099</v>
      </c>
      <c r="F204" s="494">
        <f t="shared" ca="1" si="22"/>
        <v>263852041.04483837</v>
      </c>
      <c r="G204" s="495">
        <v>49865</v>
      </c>
      <c r="H204" s="494">
        <f t="shared" ca="1" si="23"/>
        <v>7165.299997158013</v>
      </c>
      <c r="I204" s="496">
        <f t="shared" ca="1" si="24"/>
        <v>129636.81225627419</v>
      </c>
      <c r="J204" s="508">
        <f t="shared" ca="1" si="26"/>
        <v>2282744.0388348447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2145941.9265814126</v>
      </c>
      <c r="D205" s="494">
        <f t="shared" ca="1" si="20"/>
        <v>1429198.5556595412</v>
      </c>
      <c r="E205" s="494">
        <f t="shared" ca="1" si="21"/>
        <v>716743.37092187139</v>
      </c>
      <c r="F205" s="494">
        <f t="shared" ca="1" si="22"/>
        <v>263135297.67391649</v>
      </c>
      <c r="G205" s="495">
        <v>49896</v>
      </c>
      <c r="H205" s="494">
        <f t="shared" ca="1" si="23"/>
        <v>7145.9927782977056</v>
      </c>
      <c r="I205" s="496">
        <f t="shared" ca="1" si="24"/>
        <v>133597.08344903647</v>
      </c>
      <c r="J205" s="508">
        <f t="shared" ca="1" si="26"/>
        <v>2286685.0028087464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2145941.9265814126</v>
      </c>
      <c r="D206" s="494">
        <f t="shared" ca="1" si="20"/>
        <v>1425316.1957337144</v>
      </c>
      <c r="E206" s="494">
        <f t="shared" ca="1" si="21"/>
        <v>720625.73084769817</v>
      </c>
      <c r="F206" s="494">
        <f t="shared" ca="1" si="22"/>
        <v>262414671.9430688</v>
      </c>
      <c r="G206" s="495">
        <v>49927</v>
      </c>
      <c r="H206" s="494">
        <f t="shared" ca="1" si="23"/>
        <v>7126.5809786685722</v>
      </c>
      <c r="I206" s="496">
        <f t="shared" ca="1" si="24"/>
        <v>133234.17238889303</v>
      </c>
      <c r="J206" s="508">
        <f t="shared" ca="1" si="26"/>
        <v>2286302.6799489744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2145941.9265814126</v>
      </c>
      <c r="D207" s="494">
        <f t="shared" ca="1" si="20"/>
        <v>1421412.8063582894</v>
      </c>
      <c r="E207" s="494">
        <f t="shared" ca="1" si="21"/>
        <v>724529.12022312311</v>
      </c>
      <c r="F207" s="494">
        <f t="shared" ca="1" si="22"/>
        <v>261690142.82284567</v>
      </c>
      <c r="G207" s="495">
        <v>49957</v>
      </c>
      <c r="H207" s="494">
        <f t="shared" ca="1" si="23"/>
        <v>7107.0640317914476</v>
      </c>
      <c r="I207" s="496">
        <f t="shared" ca="1" si="24"/>
        <v>128583.18925210371</v>
      </c>
      <c r="J207" s="508">
        <f t="shared" ca="1" si="26"/>
        <v>2281632.1798653076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2145941.9265814126</v>
      </c>
      <c r="D208" s="494">
        <f t="shared" ca="1" si="20"/>
        <v>1417488.2736237475</v>
      </c>
      <c r="E208" s="494">
        <f t="shared" ca="1" si="21"/>
        <v>728453.65295766504</v>
      </c>
      <c r="F208" s="494">
        <f t="shared" ca="1" si="22"/>
        <v>260961689.16988799</v>
      </c>
      <c r="G208" s="495">
        <v>49988</v>
      </c>
      <c r="H208" s="494">
        <f t="shared" ca="1" si="23"/>
        <v>7087.441368118738</v>
      </c>
      <c r="I208" s="496">
        <f t="shared" ca="1" si="24"/>
        <v>132502.44231596752</v>
      </c>
      <c r="J208" s="508">
        <f t="shared" ca="1" si="26"/>
        <v>2285531.8102654992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2145941.9265814126</v>
      </c>
      <c r="D209" s="494">
        <f t="shared" ca="1" si="20"/>
        <v>1413542.48300356</v>
      </c>
      <c r="E209" s="494">
        <f t="shared" ca="1" si="21"/>
        <v>732399.44357785257</v>
      </c>
      <c r="F209" s="494">
        <f t="shared" ca="1" si="22"/>
        <v>260229289.72631013</v>
      </c>
      <c r="G209" s="495">
        <v>50018</v>
      </c>
      <c r="H209" s="494">
        <f t="shared" ca="1" si="23"/>
        <v>7067.7124150177997</v>
      </c>
      <c r="I209" s="496">
        <f t="shared" ca="1" si="24"/>
        <v>127871.22769324511</v>
      </c>
      <c r="J209" s="508">
        <f t="shared" ca="1" si="26"/>
        <v>2280880.8666896755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2145941.9265814126</v>
      </c>
      <c r="D210" s="494">
        <f t="shared" ca="1" si="20"/>
        <v>1409575.3193508466</v>
      </c>
      <c r="E210" s="494">
        <f t="shared" ca="1" si="21"/>
        <v>736366.60723056598</v>
      </c>
      <c r="F210" s="494">
        <f t="shared" ca="1" si="22"/>
        <v>259492923.11907956</v>
      </c>
      <c r="G210" s="495">
        <v>50049</v>
      </c>
      <c r="H210" s="494">
        <f t="shared" ca="1" si="23"/>
        <v>7047.8765967542331</v>
      </c>
      <c r="I210" s="496">
        <f t="shared" ca="1" si="24"/>
        <v>131762.76369808835</v>
      </c>
      <c r="J210" s="508">
        <f t="shared" ca="1" si="26"/>
        <v>2284752.5668762554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2145941.9265814126</v>
      </c>
      <c r="D211" s="494">
        <f t="shared" ca="1" si="20"/>
        <v>1405586.6668950142</v>
      </c>
      <c r="E211" s="494">
        <f t="shared" ca="1" si="21"/>
        <v>740355.25968639832</v>
      </c>
      <c r="F211" s="494">
        <f t="shared" ca="1" si="22"/>
        <v>258752567.85939315</v>
      </c>
      <c r="G211" s="495">
        <v>50080</v>
      </c>
      <c r="H211" s="494">
        <f t="shared" ca="1" si="23"/>
        <v>7027.9333344750712</v>
      </c>
      <c r="I211" s="496">
        <f t="shared" ca="1" si="24"/>
        <v>131389.91673929393</v>
      </c>
      <c r="J211" s="508">
        <f t="shared" ca="1" si="26"/>
        <v>2284359.7766551813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2145941.9265814126</v>
      </c>
      <c r="D212" s="494">
        <f t="shared" ca="1" si="20"/>
        <v>1401576.4092383797</v>
      </c>
      <c r="E212" s="494">
        <f t="shared" ca="1" si="21"/>
        <v>744365.51734303287</v>
      </c>
      <c r="F212" s="494">
        <f t="shared" ca="1" si="22"/>
        <v>258008202.34205011</v>
      </c>
      <c r="G212" s="495">
        <v>50108</v>
      </c>
      <c r="H212" s="494">
        <f t="shared" ca="1" si="23"/>
        <v>7007.8820461918986</v>
      </c>
      <c r="I212" s="496">
        <f t="shared" ca="1" si="24"/>
        <v>118336.17436769578</v>
      </c>
      <c r="J212" s="508">
        <f t="shared" ca="1" si="26"/>
        <v>2271285.9829953001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2145941.9265814126</v>
      </c>
      <c r="D213" s="494">
        <f t="shared" ca="1" si="20"/>
        <v>1397544.4293527715</v>
      </c>
      <c r="E213" s="494">
        <f t="shared" ca="1" si="21"/>
        <v>748397.49722864106</v>
      </c>
      <c r="F213" s="494">
        <f t="shared" ca="1" si="22"/>
        <v>257259804.84482145</v>
      </c>
      <c r="G213" s="495">
        <v>50139</v>
      </c>
      <c r="H213" s="494">
        <f t="shared" ca="1" si="23"/>
        <v>6987.7221467638574</v>
      </c>
      <c r="I213" s="496">
        <f t="shared" ca="1" si="24"/>
        <v>130638.15311919135</v>
      </c>
      <c r="J213" s="508">
        <f t="shared" ca="1" si="26"/>
        <v>2283567.801847368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2145941.9265814126</v>
      </c>
      <c r="D214" s="494">
        <f t="shared" ca="1" si="20"/>
        <v>1393490.6095761163</v>
      </c>
      <c r="E214" s="494">
        <f t="shared" ca="1" si="21"/>
        <v>752451.31700529624</v>
      </c>
      <c r="F214" s="494">
        <f t="shared" ca="1" si="22"/>
        <v>256507353.52781615</v>
      </c>
      <c r="G214" s="495">
        <v>50169</v>
      </c>
      <c r="H214" s="494">
        <f t="shared" ca="1" si="23"/>
        <v>6967.4530478805818</v>
      </c>
      <c r="I214" s="496">
        <f t="shared" ca="1" si="24"/>
        <v>126057.3043739625</v>
      </c>
      <c r="J214" s="508">
        <f t="shared" ca="1" si="26"/>
        <v>2278966.6840032553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2145941.9265814126</v>
      </c>
      <c r="D215" s="494">
        <f t="shared" ca="1" si="20"/>
        <v>1389414.8316090042</v>
      </c>
      <c r="E215" s="494">
        <f t="shared" ca="1" si="21"/>
        <v>756527.09497240838</v>
      </c>
      <c r="F215" s="494">
        <f t="shared" ca="1" si="22"/>
        <v>255750826.43284374</v>
      </c>
      <c r="G215" s="495">
        <v>50200</v>
      </c>
      <c r="H215" s="494">
        <f t="shared" ca="1" si="23"/>
        <v>6947.0741580450212</v>
      </c>
      <c r="I215" s="496">
        <f t="shared" ca="1" si="24"/>
        <v>129878.22333625089</v>
      </c>
      <c r="J215" s="508">
        <f t="shared" ca="1" si="26"/>
        <v>2282767.2240757085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2145941.9265814126</v>
      </c>
      <c r="D216" s="494">
        <f t="shared" ca="1" si="20"/>
        <v>1385316.976511237</v>
      </c>
      <c r="E216" s="494">
        <f t="shared" ca="1" si="21"/>
        <v>760624.95007017558</v>
      </c>
      <c r="F216" s="494">
        <f t="shared" ca="1" si="22"/>
        <v>254990201.48277357</v>
      </c>
      <c r="G216" s="495">
        <v>50230</v>
      </c>
      <c r="H216" s="494">
        <f t="shared" ca="1" si="23"/>
        <v>6926.5848825561852</v>
      </c>
      <c r="I216" s="496">
        <f t="shared" ca="1" si="24"/>
        <v>125317.90495209341</v>
      </c>
      <c r="J216" s="508">
        <f t="shared" ca="1" si="26"/>
        <v>2278186.416416062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2145941.9265814126</v>
      </c>
      <c r="D217" s="494">
        <f t="shared" ca="1" si="20"/>
        <v>1381196.924698357</v>
      </c>
      <c r="E217" s="494">
        <f t="shared" ca="1" si="21"/>
        <v>764745.00188305555</v>
      </c>
      <c r="F217" s="494">
        <f t="shared" ca="1" si="22"/>
        <v>254225456.48089051</v>
      </c>
      <c r="G217" s="495">
        <v>50261</v>
      </c>
      <c r="H217" s="494">
        <f t="shared" ca="1" si="23"/>
        <v>6905.984623491785</v>
      </c>
      <c r="I217" s="496">
        <f t="shared" ca="1" si="24"/>
        <v>129110.038684111</v>
      </c>
      <c r="J217" s="508">
        <f t="shared" ca="1" si="26"/>
        <v>2281957.9498890154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2145941.9265814126</v>
      </c>
      <c r="D218" s="494">
        <f t="shared" ca="1" si="20"/>
        <v>1377054.555938157</v>
      </c>
      <c r="E218" s="494">
        <f t="shared" ca="1" si="21"/>
        <v>768887.37064325553</v>
      </c>
      <c r="F218" s="494">
        <f t="shared" ca="1" si="22"/>
        <v>253456569.11024725</v>
      </c>
      <c r="G218" s="495">
        <v>50292</v>
      </c>
      <c r="H218" s="494">
        <f t="shared" ca="1" si="23"/>
        <v>6885.2727796907848</v>
      </c>
      <c r="I218" s="496">
        <f t="shared" ca="1" si="24"/>
        <v>128722.82279815755</v>
      </c>
      <c r="J218" s="508">
        <f t="shared" ca="1" si="26"/>
        <v>2281550.0221592607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2145941.9265814126</v>
      </c>
      <c r="D219" s="494">
        <f t="shared" ca="1" si="20"/>
        <v>1372889.7493471727</v>
      </c>
      <c r="E219" s="494">
        <f t="shared" ca="1" si="21"/>
        <v>773052.17723423988</v>
      </c>
      <c r="F219" s="494">
        <f t="shared" ca="1" si="22"/>
        <v>252683516.93301302</v>
      </c>
      <c r="G219" s="495">
        <v>50322</v>
      </c>
      <c r="H219" s="494">
        <f t="shared" ca="1" si="23"/>
        <v>6864.4487467358631</v>
      </c>
      <c r="I219" s="496">
        <f t="shared" ca="1" si="24"/>
        <v>124193.71886402112</v>
      </c>
      <c r="J219" s="508">
        <f t="shared" ca="1" si="26"/>
        <v>2277000.0941921696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2145941.9265814126</v>
      </c>
      <c r="D220" s="494">
        <f t="shared" ca="1" si="20"/>
        <v>1368702.383387154</v>
      </c>
      <c r="E220" s="494">
        <f t="shared" ca="1" si="21"/>
        <v>777239.54319425859</v>
      </c>
      <c r="F220" s="494">
        <f t="shared" ca="1" si="22"/>
        <v>251906277.38981876</v>
      </c>
      <c r="G220" s="495">
        <v>50353</v>
      </c>
      <c r="H220" s="494">
        <f t="shared" ca="1" si="23"/>
        <v>6843.5119169357695</v>
      </c>
      <c r="I220" s="496">
        <f t="shared" ca="1" si="24"/>
        <v>127942.08740708225</v>
      </c>
      <c r="J220" s="508">
        <f t="shared" ca="1" si="26"/>
        <v>2280727.5259054308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2145941.9265814126</v>
      </c>
      <c r="D221" s="494">
        <f t="shared" ca="1" si="20"/>
        <v>1364492.3358615183</v>
      </c>
      <c r="E221" s="494">
        <f t="shared" ca="1" si="21"/>
        <v>781449.59071989427</v>
      </c>
      <c r="F221" s="494">
        <f t="shared" ca="1" si="22"/>
        <v>251124827.79909885</v>
      </c>
      <c r="G221" s="495">
        <v>50383</v>
      </c>
      <c r="H221" s="494">
        <f t="shared" ca="1" si="23"/>
        <v>6822.4616793075911</v>
      </c>
      <c r="I221" s="496">
        <f t="shared" ca="1" si="24"/>
        <v>123434.07592101119</v>
      </c>
      <c r="J221" s="508">
        <f t="shared" ca="1" si="26"/>
        <v>2276198.4641817315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2145941.9265814126</v>
      </c>
      <c r="D222" s="494">
        <f t="shared" ca="1" si="20"/>
        <v>1360259.4839117855</v>
      </c>
      <c r="E222" s="494">
        <f t="shared" ca="1" si="21"/>
        <v>785682.44266962702</v>
      </c>
      <c r="F222" s="494">
        <f t="shared" ca="1" si="22"/>
        <v>250339145.35642922</v>
      </c>
      <c r="G222" s="495">
        <v>50414</v>
      </c>
      <c r="H222" s="494">
        <f t="shared" ca="1" si="23"/>
        <v>6801.2974195589277</v>
      </c>
      <c r="I222" s="496">
        <f t="shared" ca="1" si="24"/>
        <v>127152.87114227703</v>
      </c>
      <c r="J222" s="508">
        <f t="shared" ca="1" si="26"/>
        <v>2279896.0951432483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2145941.9265814126</v>
      </c>
      <c r="D223" s="494">
        <f t="shared" ca="1" si="20"/>
        <v>1356003.7040139916</v>
      </c>
      <c r="E223" s="494">
        <f t="shared" ca="1" si="21"/>
        <v>789938.22256742092</v>
      </c>
      <c r="F223" s="494">
        <f t="shared" ca="1" si="22"/>
        <v>249549207.13386181</v>
      </c>
      <c r="G223" s="495">
        <v>50445</v>
      </c>
      <c r="H223" s="494">
        <f t="shared" ca="1" si="23"/>
        <v>6780.018520069958</v>
      </c>
      <c r="I223" s="496">
        <f t="shared" ca="1" si="24"/>
        <v>126755.05393213865</v>
      </c>
      <c r="J223" s="508">
        <f t="shared" ca="1" si="26"/>
        <v>2279476.999033621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2145941.9265814126</v>
      </c>
      <c r="D224" s="494">
        <f t="shared" ca="1" si="20"/>
        <v>1351724.8719750848</v>
      </c>
      <c r="E224" s="494">
        <f t="shared" ca="1" si="21"/>
        <v>794217.05460632779</v>
      </c>
      <c r="F224" s="494">
        <f t="shared" ca="1" si="22"/>
        <v>248754990.07925549</v>
      </c>
      <c r="G224" s="495">
        <v>50473</v>
      </c>
      <c r="H224" s="494">
        <f t="shared" ca="1" si="23"/>
        <v>6758.6243598754236</v>
      </c>
      <c r="I224" s="496">
        <f t="shared" ca="1" si="24"/>
        <v>114127.17072921945</v>
      </c>
      <c r="J224" s="508">
        <f t="shared" ca="1" si="26"/>
        <v>2266827.7216705075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2145941.9265814126</v>
      </c>
      <c r="D225" s="494">
        <f t="shared" ca="1" si="20"/>
        <v>1347422.8629293006</v>
      </c>
      <c r="E225" s="494">
        <f t="shared" ca="1" si="21"/>
        <v>798519.06365211192</v>
      </c>
      <c r="F225" s="494">
        <f t="shared" ca="1" si="22"/>
        <v>247956471.01560339</v>
      </c>
      <c r="G225" s="495">
        <v>50504</v>
      </c>
      <c r="H225" s="494">
        <f t="shared" ca="1" si="23"/>
        <v>6737.1143146465029</v>
      </c>
      <c r="I225" s="496">
        <f t="shared" ca="1" si="24"/>
        <v>125952.94331012969</v>
      </c>
      <c r="J225" s="508">
        <f t="shared" ca="1" si="26"/>
        <v>2278631.9842061885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2145941.9265814126</v>
      </c>
      <c r="D226" s="494">
        <f t="shared" ca="1" si="20"/>
        <v>1343097.5513345185</v>
      </c>
      <c r="E226" s="494">
        <f t="shared" ca="1" si="21"/>
        <v>802844.37524689408</v>
      </c>
      <c r="F226" s="494">
        <f t="shared" ca="1" si="22"/>
        <v>247153626.64035651</v>
      </c>
      <c r="G226" s="495">
        <v>50534</v>
      </c>
      <c r="H226" s="494">
        <f t="shared" ca="1" si="23"/>
        <v>6715.4877566725927</v>
      </c>
      <c r="I226" s="496">
        <f t="shared" ca="1" si="24"/>
        <v>121498.67079764564</v>
      </c>
      <c r="J226" s="508">
        <f t="shared" ca="1" si="26"/>
        <v>2274156.0851357309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2145941.9265814126</v>
      </c>
      <c r="D227" s="494">
        <f t="shared" ca="1" si="20"/>
        <v>1338748.8109685979</v>
      </c>
      <c r="E227" s="494">
        <f t="shared" ca="1" si="21"/>
        <v>807193.11561281467</v>
      </c>
      <c r="F227" s="494">
        <f t="shared" ca="1" si="22"/>
        <v>246346433.52474371</v>
      </c>
      <c r="G227" s="495">
        <v>50565</v>
      </c>
      <c r="H227" s="494">
        <f t="shared" ca="1" si="23"/>
        <v>6693.7440548429895</v>
      </c>
      <c r="I227" s="496">
        <f t="shared" ca="1" si="24"/>
        <v>125142.11962223385</v>
      </c>
      <c r="J227" s="508">
        <f t="shared" ca="1" si="26"/>
        <v>2277777.7902584895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2145941.9265814126</v>
      </c>
      <c r="D228" s="494">
        <f t="shared" ca="1" si="20"/>
        <v>1334376.514925695</v>
      </c>
      <c r="E228" s="494">
        <f t="shared" ca="1" si="21"/>
        <v>811565.41165571753</v>
      </c>
      <c r="F228" s="494">
        <f t="shared" ca="1" si="22"/>
        <v>245534868.11308798</v>
      </c>
      <c r="G228" s="495">
        <v>50595</v>
      </c>
      <c r="H228" s="494">
        <f t="shared" ca="1" si="23"/>
        <v>6671.8825746284747</v>
      </c>
      <c r="I228" s="496">
        <f t="shared" ca="1" si="24"/>
        <v>120709.7524271244</v>
      </c>
      <c r="J228" s="508">
        <f t="shared" ca="1" si="26"/>
        <v>2273323.5615831655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2145941.9265814126</v>
      </c>
      <c r="D229" s="494">
        <f t="shared" ca="1" si="20"/>
        <v>1329980.5356125599</v>
      </c>
      <c r="E229" s="494">
        <f t="shared" ca="1" si="21"/>
        <v>815961.39096885268</v>
      </c>
      <c r="F229" s="494">
        <f t="shared" ca="1" si="22"/>
        <v>244718906.72211912</v>
      </c>
      <c r="G229" s="495">
        <v>50626</v>
      </c>
      <c r="H229" s="494">
        <f t="shared" ca="1" si="23"/>
        <v>6649.9026780627992</v>
      </c>
      <c r="I229" s="496">
        <f t="shared" ca="1" si="24"/>
        <v>124322.48822126021</v>
      </c>
      <c r="J229" s="508">
        <f t="shared" ca="1" si="26"/>
        <v>2276914.3174807355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2145941.9265814126</v>
      </c>
      <c r="D230" s="494">
        <f t="shared" ca="1" si="20"/>
        <v>1325560.7447448119</v>
      </c>
      <c r="E230" s="494">
        <f t="shared" ca="1" si="21"/>
        <v>820381.18183660065</v>
      </c>
      <c r="F230" s="494">
        <f t="shared" ca="1" si="22"/>
        <v>243898525.54028252</v>
      </c>
      <c r="G230" s="495">
        <v>50657</v>
      </c>
      <c r="H230" s="494">
        <f t="shared" ca="1" si="23"/>
        <v>6627.8037237240596</v>
      </c>
      <c r="I230" s="496">
        <f t="shared" ca="1" si="24"/>
        <v>123909.33977029963</v>
      </c>
      <c r="J230" s="508">
        <f t="shared" ca="1" si="26"/>
        <v>2276479.0700754365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2145941.9265814126</v>
      </c>
      <c r="D231" s="494">
        <f t="shared" ca="1" si="20"/>
        <v>1321117.0133431971</v>
      </c>
      <c r="E231" s="494">
        <f t="shared" ca="1" si="21"/>
        <v>824824.91323821549</v>
      </c>
      <c r="F231" s="494">
        <f t="shared" ca="1" si="22"/>
        <v>243073700.62704429</v>
      </c>
      <c r="G231" s="495">
        <v>50687</v>
      </c>
      <c r="H231" s="494">
        <f t="shared" ca="1" si="23"/>
        <v>6605.5850667159857</v>
      </c>
      <c r="I231" s="496">
        <f t="shared" ca="1" si="24"/>
        <v>119510.27751473842</v>
      </c>
      <c r="J231" s="508">
        <f t="shared" ca="1" si="26"/>
        <v>2272057.7891628672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2145941.9265814126</v>
      </c>
      <c r="D232" s="494">
        <f t="shared" ca="1" si="20"/>
        <v>1316649.2117298234</v>
      </c>
      <c r="E232" s="494">
        <f t="shared" ca="1" si="21"/>
        <v>829292.71485158917</v>
      </c>
      <c r="F232" s="494">
        <f t="shared" ca="1" si="22"/>
        <v>242244407.9121927</v>
      </c>
      <c r="G232" s="495">
        <v>50718</v>
      </c>
      <c r="H232" s="494">
        <f t="shared" ca="1" si="23"/>
        <v>6583.246058649117</v>
      </c>
      <c r="I232" s="496">
        <f t="shared" ca="1" si="24"/>
        <v>123076.31708416008</v>
      </c>
      <c r="J232" s="508">
        <f t="shared" ca="1" si="26"/>
        <v>2275601.4897242216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2145941.9265814126</v>
      </c>
      <c r="D233" s="494">
        <f t="shared" ca="1" si="20"/>
        <v>1312157.2095243772</v>
      </c>
      <c r="E233" s="494">
        <f t="shared" ca="1" si="21"/>
        <v>833784.7170570353</v>
      </c>
      <c r="F233" s="494">
        <f t="shared" ca="1" si="22"/>
        <v>241410623.19513565</v>
      </c>
      <c r="G233" s="495">
        <v>50748</v>
      </c>
      <c r="H233" s="494">
        <f t="shared" ca="1" si="23"/>
        <v>6560.7860476218866</v>
      </c>
      <c r="I233" s="496">
        <f t="shared" ca="1" si="24"/>
        <v>118699.75987697441</v>
      </c>
      <c r="J233" s="508">
        <f t="shared" ca="1" si="26"/>
        <v>2271202.472506009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2145941.9265814126</v>
      </c>
      <c r="D234" s="494">
        <f t="shared" ca="1" si="20"/>
        <v>1307640.8756403183</v>
      </c>
      <c r="E234" s="494">
        <f t="shared" ca="1" si="21"/>
        <v>838301.05094109429</v>
      </c>
      <c r="F234" s="494">
        <f t="shared" ca="1" si="22"/>
        <v>240572322.14419457</v>
      </c>
      <c r="G234" s="495">
        <v>50779</v>
      </c>
      <c r="H234" s="494">
        <f t="shared" ca="1" si="23"/>
        <v>6538.2043782015917</v>
      </c>
      <c r="I234" s="496">
        <f t="shared" ca="1" si="24"/>
        <v>122234.24554447034</v>
      </c>
      <c r="J234" s="508">
        <f t="shared" ca="1" si="26"/>
        <v>2274714.3765040846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2145941.9265814126</v>
      </c>
      <c r="D235" s="494">
        <f t="shared" ca="1" si="20"/>
        <v>1303100.078281054</v>
      </c>
      <c r="E235" s="494">
        <f t="shared" ca="1" si="21"/>
        <v>842841.84830035851</v>
      </c>
      <c r="F235" s="494">
        <f t="shared" ca="1" si="22"/>
        <v>239729480.29589421</v>
      </c>
      <c r="G235" s="495">
        <v>50810</v>
      </c>
      <c r="H235" s="494">
        <f t="shared" ca="1" si="23"/>
        <v>6515.5003914052704</v>
      </c>
      <c r="I235" s="496">
        <f t="shared" ca="1" si="24"/>
        <v>121809.78577901052</v>
      </c>
      <c r="J235" s="508">
        <f t="shared" ca="1" si="26"/>
        <v>2274267.2127518281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2145941.9265814126</v>
      </c>
      <c r="D236" s="494">
        <f t="shared" ca="1" si="20"/>
        <v>1298534.6849360936</v>
      </c>
      <c r="E236" s="494">
        <f t="shared" ca="1" si="21"/>
        <v>847407.24164531892</v>
      </c>
      <c r="F236" s="494">
        <f t="shared" ca="1" si="22"/>
        <v>238882073.0542489</v>
      </c>
      <c r="G236" s="495">
        <v>50838</v>
      </c>
      <c r="H236" s="494">
        <f t="shared" ca="1" si="23"/>
        <v>6492.6734246804681</v>
      </c>
      <c r="I236" s="496">
        <f t="shared" ca="1" si="24"/>
        <v>109636.28232198894</v>
      </c>
      <c r="J236" s="508">
        <f t="shared" ca="1" si="26"/>
        <v>2262070.8823280819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2145941.9265814126</v>
      </c>
      <c r="D237" s="494">
        <f t="shared" ca="1" si="20"/>
        <v>1293944.5623771816</v>
      </c>
      <c r="E237" s="494">
        <f t="shared" ca="1" si="21"/>
        <v>851997.36420423095</v>
      </c>
      <c r="F237" s="494">
        <f t="shared" ca="1" si="22"/>
        <v>238030075.69004467</v>
      </c>
      <c r="G237" s="495">
        <v>50869</v>
      </c>
      <c r="H237" s="494">
        <f t="shared" ca="1" si="23"/>
        <v>6469.7228118859084</v>
      </c>
      <c r="I237" s="496">
        <f t="shared" ca="1" si="24"/>
        <v>120953.95632313468</v>
      </c>
      <c r="J237" s="508">
        <f t="shared" ca="1" si="26"/>
        <v>2273365.6057164334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2145941.9265814126</v>
      </c>
      <c r="D238" s="494">
        <f t="shared" ca="1" si="20"/>
        <v>1289329.5766544086</v>
      </c>
      <c r="E238" s="494">
        <f t="shared" ca="1" si="21"/>
        <v>856612.34992700396</v>
      </c>
      <c r="F238" s="494">
        <f t="shared" ca="1" si="22"/>
        <v>237173463.34011766</v>
      </c>
      <c r="G238" s="495">
        <v>50899</v>
      </c>
      <c r="H238" s="494">
        <f t="shared" ca="1" si="23"/>
        <v>6446.6478832720431</v>
      </c>
      <c r="I238" s="496">
        <f t="shared" ca="1" si="24"/>
        <v>116634.73708812188</v>
      </c>
      <c r="J238" s="508">
        <f t="shared" ca="1" si="26"/>
        <v>2269023.3115528068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2145941.9265814126</v>
      </c>
      <c r="D239" s="494">
        <f t="shared" ca="1" si="20"/>
        <v>1284689.593092304</v>
      </c>
      <c r="E239" s="494">
        <f t="shared" ca="1" si="21"/>
        <v>861252.3334891086</v>
      </c>
      <c r="F239" s="494">
        <f t="shared" ca="1" si="22"/>
        <v>236312211.00662854</v>
      </c>
      <c r="G239" s="495">
        <v>50930</v>
      </c>
      <c r="H239" s="494">
        <f t="shared" ca="1" si="23"/>
        <v>6423.4479654615197</v>
      </c>
      <c r="I239" s="496">
        <f t="shared" ca="1" si="24"/>
        <v>120088.83027121291</v>
      </c>
      <c r="J239" s="508">
        <f t="shared" ca="1" si="26"/>
        <v>2272454.2048180867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2145941.9265814126</v>
      </c>
      <c r="D240" s="494">
        <f t="shared" ref="D240:D303" ca="1" si="28">+F239*(($H$6/100)/$H$9)</f>
        <v>1280024.4762859046</v>
      </c>
      <c r="E240" s="494">
        <f t="shared" ref="E240:E303" ca="1" si="29">+C240-D240</f>
        <v>865917.45029550791</v>
      </c>
      <c r="F240" s="494">
        <f t="shared" ref="F240:F303" ca="1" si="30">IF(F239&lt;1,0,+F239-E240)</f>
        <v>235446293.55633304</v>
      </c>
      <c r="G240" s="495">
        <v>50960</v>
      </c>
      <c r="H240" s="494">
        <f t="shared" ref="H240:H303" ca="1" si="31">+D240*$H$7/100</f>
        <v>6400.1223814295236</v>
      </c>
      <c r="I240" s="496">
        <f t="shared" ref="I240:I303" ca="1" si="32">+F239*$R$41*O240</f>
        <v>115792.98339324798</v>
      </c>
      <c r="J240" s="508">
        <f t="shared" ca="1" si="26"/>
        <v>2268135.0323560904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2145941.9265814126</v>
      </c>
      <c r="D241" s="494">
        <f t="shared" ca="1" si="28"/>
        <v>1275334.0900968041</v>
      </c>
      <c r="E241" s="494">
        <f t="shared" ca="1" si="29"/>
        <v>870607.83648460847</v>
      </c>
      <c r="F241" s="494">
        <f t="shared" ca="1" si="30"/>
        <v>234575685.71984842</v>
      </c>
      <c r="G241" s="495">
        <v>50991</v>
      </c>
      <c r="H241" s="494">
        <f t="shared" ca="1" si="31"/>
        <v>6376.67045048402</v>
      </c>
      <c r="I241" s="496">
        <f t="shared" ca="1" si="32"/>
        <v>119214.30663735663</v>
      </c>
      <c r="J241" s="508">
        <f t="shared" ref="J241:J304" ca="1" si="34">+C241+H241+I241</f>
        <v>2271532.903669253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2145941.9265814126</v>
      </c>
      <c r="D242" s="494">
        <f t="shared" ca="1" si="28"/>
        <v>1270618.2976491791</v>
      </c>
      <c r="E242" s="494">
        <f t="shared" ca="1" si="29"/>
        <v>875323.62893223343</v>
      </c>
      <c r="F242" s="494">
        <f t="shared" ca="1" si="30"/>
        <v>233700362.09091619</v>
      </c>
      <c r="G242" s="495">
        <v>51022</v>
      </c>
      <c r="H242" s="494">
        <f t="shared" ca="1" si="31"/>
        <v>6353.0914882458956</v>
      </c>
      <c r="I242" s="496">
        <f t="shared" ca="1" si="32"/>
        <v>118773.48886948325</v>
      </c>
      <c r="J242" s="508">
        <f t="shared" ca="1" si="34"/>
        <v>2271068.5069391415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2145941.9265814126</v>
      </c>
      <c r="D243" s="494">
        <f t="shared" ca="1" si="28"/>
        <v>1265876.9613257961</v>
      </c>
      <c r="E243" s="494">
        <f t="shared" ca="1" si="29"/>
        <v>880064.96525561647</v>
      </c>
      <c r="F243" s="494">
        <f t="shared" ca="1" si="30"/>
        <v>232820297.12566057</v>
      </c>
      <c r="G243" s="495">
        <v>51052</v>
      </c>
      <c r="H243" s="494">
        <f t="shared" ca="1" si="31"/>
        <v>6329.3848066289802</v>
      </c>
      <c r="I243" s="496">
        <f t="shared" ca="1" si="32"/>
        <v>114513.17742454892</v>
      </c>
      <c r="J243" s="508">
        <f t="shared" ca="1" si="34"/>
        <v>2266784.4888125905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2145941.9265814126</v>
      </c>
      <c r="D244" s="494">
        <f t="shared" ca="1" si="28"/>
        <v>1261109.9427639947</v>
      </c>
      <c r="E244" s="494">
        <f t="shared" ca="1" si="29"/>
        <v>884831.98381741787</v>
      </c>
      <c r="F244" s="494">
        <f t="shared" ca="1" si="30"/>
        <v>231935465.14184314</v>
      </c>
      <c r="G244" s="495">
        <v>51083</v>
      </c>
      <c r="H244" s="494">
        <f t="shared" ca="1" si="31"/>
        <v>6305.5497138199735</v>
      </c>
      <c r="I244" s="496">
        <f t="shared" ca="1" si="32"/>
        <v>117884.6771112928</v>
      </c>
      <c r="J244" s="508">
        <f t="shared" ca="1" si="34"/>
        <v>2270132.153406525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2145941.9265814126</v>
      </c>
      <c r="D245" s="494">
        <f t="shared" ca="1" si="28"/>
        <v>1256317.1028516504</v>
      </c>
      <c r="E245" s="494">
        <f t="shared" ca="1" si="29"/>
        <v>889624.82372976211</v>
      </c>
      <c r="F245" s="494">
        <f t="shared" ca="1" si="30"/>
        <v>231045840.31811339</v>
      </c>
      <c r="G245" s="495">
        <v>51113</v>
      </c>
      <c r="H245" s="494">
        <f t="shared" ca="1" si="31"/>
        <v>6281.5855142582523</v>
      </c>
      <c r="I245" s="496">
        <f t="shared" ca="1" si="32"/>
        <v>113648.37791950312</v>
      </c>
      <c r="J245" s="508">
        <f t="shared" ca="1" si="34"/>
        <v>2265871.8900151737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2145941.9265814126</v>
      </c>
      <c r="D246" s="494">
        <f t="shared" ca="1" si="28"/>
        <v>1251498.3017231142</v>
      </c>
      <c r="E246" s="494">
        <f t="shared" ca="1" si="29"/>
        <v>894443.62485829834</v>
      </c>
      <c r="F246" s="494">
        <f t="shared" ca="1" si="30"/>
        <v>230151396.6932551</v>
      </c>
      <c r="G246" s="495">
        <v>51144</v>
      </c>
      <c r="H246" s="494">
        <f t="shared" ca="1" si="31"/>
        <v>6257.4915086155706</v>
      </c>
      <c r="I246" s="496">
        <f t="shared" ca="1" si="32"/>
        <v>116986.21048107139</v>
      </c>
      <c r="J246" s="508">
        <f t="shared" ca="1" si="34"/>
        <v>2269185.6285710996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2145941.9265814126</v>
      </c>
      <c r="D247" s="494">
        <f t="shared" ca="1" si="28"/>
        <v>1246653.3987551318</v>
      </c>
      <c r="E247" s="494">
        <f t="shared" ca="1" si="29"/>
        <v>899288.5278262808</v>
      </c>
      <c r="F247" s="494">
        <f t="shared" ca="1" si="30"/>
        <v>229252108.16542882</v>
      </c>
      <c r="G247" s="495">
        <v>51175</v>
      </c>
      <c r="H247" s="494">
        <f t="shared" ca="1" si="31"/>
        <v>6233.2669937756591</v>
      </c>
      <c r="I247" s="496">
        <f t="shared" ca="1" si="32"/>
        <v>116533.32385901816</v>
      </c>
      <c r="J247" s="508">
        <f t="shared" ca="1" si="34"/>
        <v>2268708.5174342063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2145941.9265814126</v>
      </c>
      <c r="D248" s="494">
        <f t="shared" ca="1" si="28"/>
        <v>1241782.2525627394</v>
      </c>
      <c r="E248" s="494">
        <f t="shared" ca="1" si="29"/>
        <v>904159.67401867313</v>
      </c>
      <c r="F248" s="494">
        <f t="shared" ca="1" si="30"/>
        <v>228347948.49141014</v>
      </c>
      <c r="G248" s="495">
        <v>51204</v>
      </c>
      <c r="H248" s="494">
        <f t="shared" ca="1" si="31"/>
        <v>6208.9112628136972</v>
      </c>
      <c r="I248" s="496">
        <f t="shared" ca="1" si="32"/>
        <v>108589.08190102477</v>
      </c>
      <c r="J248" s="508">
        <f t="shared" ca="1" si="34"/>
        <v>2260739.9197452506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2145941.9265814126</v>
      </c>
      <c r="D249" s="494">
        <f t="shared" ca="1" si="28"/>
        <v>1236884.7209951382</v>
      </c>
      <c r="E249" s="494">
        <f t="shared" ca="1" si="29"/>
        <v>909057.20558627439</v>
      </c>
      <c r="F249" s="494">
        <f t="shared" ca="1" si="30"/>
        <v>227438891.28582385</v>
      </c>
      <c r="G249" s="495">
        <v>51235</v>
      </c>
      <c r="H249" s="494">
        <f t="shared" ca="1" si="31"/>
        <v>6184.423604975691</v>
      </c>
      <c r="I249" s="496">
        <f t="shared" ca="1" si="32"/>
        <v>115620.17791948399</v>
      </c>
      <c r="J249" s="508">
        <f t="shared" ca="1" si="34"/>
        <v>2267746.5281058727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2145941.9265814126</v>
      </c>
      <c r="D250" s="494">
        <f t="shared" ca="1" si="28"/>
        <v>1231960.6611315459</v>
      </c>
      <c r="E250" s="494">
        <f t="shared" ca="1" si="29"/>
        <v>913981.26544986665</v>
      </c>
      <c r="F250" s="494">
        <f t="shared" ca="1" si="30"/>
        <v>226524910.020374</v>
      </c>
      <c r="G250" s="495">
        <v>51265</v>
      </c>
      <c r="H250" s="494">
        <f t="shared" ca="1" si="31"/>
        <v>6159.8033056577297</v>
      </c>
      <c r="I250" s="496">
        <f t="shared" ca="1" si="32"/>
        <v>111445.05673005366</v>
      </c>
      <c r="J250" s="508">
        <f t="shared" ca="1" si="34"/>
        <v>2263546.786617124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2145941.9265814126</v>
      </c>
      <c r="D251" s="494">
        <f t="shared" ca="1" si="28"/>
        <v>1227009.9292770259</v>
      </c>
      <c r="E251" s="494">
        <f t="shared" ca="1" si="29"/>
        <v>918931.99730438669</v>
      </c>
      <c r="F251" s="494">
        <f t="shared" ca="1" si="30"/>
        <v>225605978.02306962</v>
      </c>
      <c r="G251" s="495">
        <v>51296</v>
      </c>
      <c r="H251" s="494">
        <f t="shared" ca="1" si="31"/>
        <v>6135.0496463851296</v>
      </c>
      <c r="I251" s="496">
        <f t="shared" ca="1" si="32"/>
        <v>114697.11277364935</v>
      </c>
      <c r="J251" s="508">
        <f t="shared" ca="1" si="34"/>
        <v>2266774.089001447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2145941.9265814126</v>
      </c>
      <c r="D252" s="494">
        <f t="shared" ca="1" si="28"/>
        <v>1222032.3809582938</v>
      </c>
      <c r="E252" s="494">
        <f t="shared" ca="1" si="29"/>
        <v>923909.54562311876</v>
      </c>
      <c r="F252" s="494">
        <f t="shared" ca="1" si="30"/>
        <v>224682068.4774465</v>
      </c>
      <c r="G252" s="495">
        <v>51326</v>
      </c>
      <c r="H252" s="494">
        <f t="shared" ca="1" si="31"/>
        <v>6110.1619047914692</v>
      </c>
      <c r="I252" s="496">
        <f t="shared" ca="1" si="32"/>
        <v>110546.92923130411</v>
      </c>
      <c r="J252" s="508">
        <f t="shared" ca="1" si="34"/>
        <v>2262599.0177175081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2145941.9265814126</v>
      </c>
      <c r="D253" s="494">
        <f t="shared" ca="1" si="28"/>
        <v>1217027.8709195019</v>
      </c>
      <c r="E253" s="494">
        <f t="shared" ca="1" si="29"/>
        <v>928914.05566191068</v>
      </c>
      <c r="F253" s="494">
        <f t="shared" ca="1" si="30"/>
        <v>223753154.42178458</v>
      </c>
      <c r="G253" s="495">
        <v>51357</v>
      </c>
      <c r="H253" s="494">
        <f t="shared" ca="1" si="31"/>
        <v>6085.1393545975097</v>
      </c>
      <c r="I253" s="496">
        <f t="shared" ca="1" si="32"/>
        <v>113764.02067241372</v>
      </c>
      <c r="J253" s="508">
        <f t="shared" ca="1" si="34"/>
        <v>2265791.0866084234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2145941.9265814126</v>
      </c>
      <c r="D254" s="494">
        <f t="shared" ca="1" si="28"/>
        <v>1211996.2531179998</v>
      </c>
      <c r="E254" s="494">
        <f t="shared" ca="1" si="29"/>
        <v>933945.67346341279</v>
      </c>
      <c r="F254" s="494">
        <f t="shared" ca="1" si="30"/>
        <v>222819208.74832118</v>
      </c>
      <c r="G254" s="495">
        <v>51388</v>
      </c>
      <c r="H254" s="494">
        <f t="shared" ca="1" si="31"/>
        <v>6059.9812655899987</v>
      </c>
      <c r="I254" s="496">
        <f t="shared" ca="1" si="32"/>
        <v>113293.68052223025</v>
      </c>
      <c r="J254" s="508">
        <f t="shared" ca="1" si="34"/>
        <v>2265295.5883692331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2145941.9265814126</v>
      </c>
      <c r="D255" s="494">
        <f t="shared" ca="1" si="28"/>
        <v>1206937.3807200731</v>
      </c>
      <c r="E255" s="494">
        <f t="shared" ca="1" si="29"/>
        <v>939004.54586133943</v>
      </c>
      <c r="F255" s="494">
        <f t="shared" ca="1" si="30"/>
        <v>221880204.20245984</v>
      </c>
      <c r="G255" s="495">
        <v>51418</v>
      </c>
      <c r="H255" s="494">
        <f t="shared" ca="1" si="31"/>
        <v>6034.6869036003654</v>
      </c>
      <c r="I255" s="496">
        <f t="shared" ca="1" si="32"/>
        <v>109181.41228667737</v>
      </c>
      <c r="J255" s="508">
        <f t="shared" ca="1" si="34"/>
        <v>2261158.0257716905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2145941.9265814126</v>
      </c>
      <c r="D256" s="494">
        <f t="shared" ca="1" si="28"/>
        <v>1201851.1060966575</v>
      </c>
      <c r="E256" s="494">
        <f t="shared" ca="1" si="29"/>
        <v>944090.8204847551</v>
      </c>
      <c r="F256" s="494">
        <f t="shared" ca="1" si="30"/>
        <v>220936113.38197508</v>
      </c>
      <c r="G256" s="495">
        <v>51449</v>
      </c>
      <c r="H256" s="494">
        <f t="shared" ca="1" si="31"/>
        <v>6009.2555304832877</v>
      </c>
      <c r="I256" s="496">
        <f t="shared" ca="1" si="32"/>
        <v>112345.34339451217</v>
      </c>
      <c r="J256" s="508">
        <f t="shared" ca="1" si="34"/>
        <v>2264296.525506408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2145941.9265814126</v>
      </c>
      <c r="D257" s="494">
        <f t="shared" ca="1" si="28"/>
        <v>1196737.2808190316</v>
      </c>
      <c r="E257" s="494">
        <f t="shared" ca="1" si="29"/>
        <v>949204.64576238091</v>
      </c>
      <c r="F257" s="494">
        <f t="shared" ca="1" si="30"/>
        <v>219986908.7362127</v>
      </c>
      <c r="G257" s="495">
        <v>51479</v>
      </c>
      <c r="H257" s="494">
        <f t="shared" ca="1" si="31"/>
        <v>5983.6864040951587</v>
      </c>
      <c r="I257" s="496">
        <f t="shared" ca="1" si="32"/>
        <v>108258.69555716778</v>
      </c>
      <c r="J257" s="508">
        <f t="shared" ca="1" si="34"/>
        <v>2260184.3085426753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2145941.9265814126</v>
      </c>
      <c r="D258" s="494">
        <f t="shared" ca="1" si="28"/>
        <v>1191595.7556544854</v>
      </c>
      <c r="E258" s="494">
        <f t="shared" ca="1" si="29"/>
        <v>954346.17092692712</v>
      </c>
      <c r="F258" s="494">
        <f t="shared" ca="1" si="30"/>
        <v>219032562.56528577</v>
      </c>
      <c r="G258" s="495">
        <v>51510</v>
      </c>
      <c r="H258" s="494">
        <f t="shared" ca="1" si="31"/>
        <v>5957.978778272427</v>
      </c>
      <c r="I258" s="496">
        <f t="shared" ca="1" si="32"/>
        <v>111386.70479010236</v>
      </c>
      <c r="J258" s="508">
        <f t="shared" ca="1" si="34"/>
        <v>2263286.6101497873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2145941.9265814126</v>
      </c>
      <c r="D259" s="494">
        <f t="shared" ca="1" si="28"/>
        <v>1186426.3805619646</v>
      </c>
      <c r="E259" s="494">
        <f t="shared" ca="1" si="29"/>
        <v>959515.54601944797</v>
      </c>
      <c r="F259" s="494">
        <f t="shared" ca="1" si="30"/>
        <v>218073047.01926634</v>
      </c>
      <c r="G259" s="495">
        <v>51541</v>
      </c>
      <c r="H259" s="494">
        <f t="shared" ca="1" si="31"/>
        <v>5932.1319028098233</v>
      </c>
      <c r="I259" s="496">
        <f t="shared" ca="1" si="32"/>
        <v>110903.48751222302</v>
      </c>
      <c r="J259" s="508">
        <f t="shared" ca="1" si="34"/>
        <v>2262777.5459964452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2145941.9265814126</v>
      </c>
      <c r="D260" s="494">
        <f t="shared" ca="1" si="28"/>
        <v>1181229.0046876927</v>
      </c>
      <c r="E260" s="494">
        <f t="shared" ca="1" si="29"/>
        <v>964712.92189371982</v>
      </c>
      <c r="F260" s="494">
        <f t="shared" ca="1" si="30"/>
        <v>217108334.09737262</v>
      </c>
      <c r="G260" s="495">
        <v>51569</v>
      </c>
      <c r="H260" s="494">
        <f t="shared" ca="1" si="31"/>
        <v>5906.1450234384638</v>
      </c>
      <c r="I260" s="496">
        <f t="shared" ca="1" si="32"/>
        <v>99732.07350347779</v>
      </c>
      <c r="J260" s="508">
        <f t="shared" ca="1" si="34"/>
        <v>2251580.1451083291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2145941.9265814126</v>
      </c>
      <c r="D261" s="494">
        <f t="shared" ca="1" si="28"/>
        <v>1176003.4763607683</v>
      </c>
      <c r="E261" s="494">
        <f t="shared" ca="1" si="29"/>
        <v>969938.45022064424</v>
      </c>
      <c r="F261" s="494">
        <f t="shared" ca="1" si="30"/>
        <v>216138395.64715198</v>
      </c>
      <c r="G261" s="495">
        <v>51600</v>
      </c>
      <c r="H261" s="494">
        <f t="shared" ca="1" si="31"/>
        <v>5880.017381803842</v>
      </c>
      <c r="I261" s="496">
        <f t="shared" ca="1" si="32"/>
        <v>109929.18649796967</v>
      </c>
      <c r="J261" s="508">
        <f t="shared" ca="1" si="34"/>
        <v>2261751.1304611862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2145941.9265814126</v>
      </c>
      <c r="D262" s="494">
        <f t="shared" ca="1" si="28"/>
        <v>1170749.6430887398</v>
      </c>
      <c r="E262" s="494">
        <f t="shared" ca="1" si="29"/>
        <v>975192.28349267272</v>
      </c>
      <c r="F262" s="494">
        <f t="shared" ca="1" si="30"/>
        <v>215163203.36365929</v>
      </c>
      <c r="G262" s="495">
        <v>51630</v>
      </c>
      <c r="H262" s="494">
        <f t="shared" ca="1" si="31"/>
        <v>5853.7482154436993</v>
      </c>
      <c r="I262" s="496">
        <f t="shared" ca="1" si="32"/>
        <v>105907.81386710446</v>
      </c>
      <c r="J262" s="508">
        <f t="shared" ca="1" si="34"/>
        <v>2257703.4886639607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2145941.9265814126</v>
      </c>
      <c r="D263" s="494">
        <f t="shared" ca="1" si="28"/>
        <v>1165467.3515531546</v>
      </c>
      <c r="E263" s="494">
        <f t="shared" ca="1" si="29"/>
        <v>980474.57502825791</v>
      </c>
      <c r="F263" s="494">
        <f t="shared" ca="1" si="30"/>
        <v>214182728.78863102</v>
      </c>
      <c r="G263" s="495">
        <v>51661</v>
      </c>
      <c r="H263" s="494">
        <f t="shared" ca="1" si="31"/>
        <v>5827.3367577657737</v>
      </c>
      <c r="I263" s="496">
        <f t="shared" ca="1" si="32"/>
        <v>108944.30196979948</v>
      </c>
      <c r="J263" s="508">
        <f t="shared" ca="1" si="34"/>
        <v>2260713.5653089778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2145941.9265814126</v>
      </c>
      <c r="D264" s="494">
        <f t="shared" ca="1" si="28"/>
        <v>1160156.4476050846</v>
      </c>
      <c r="E264" s="494">
        <f t="shared" ca="1" si="29"/>
        <v>985785.47897632793</v>
      </c>
      <c r="F264" s="494">
        <f t="shared" ca="1" si="30"/>
        <v>213196943.30965468</v>
      </c>
      <c r="G264" s="495">
        <v>51691</v>
      </c>
      <c r="H264" s="494">
        <f t="shared" ca="1" si="31"/>
        <v>5800.7822380254229</v>
      </c>
      <c r="I264" s="496">
        <f t="shared" ca="1" si="32"/>
        <v>104949.53710642918</v>
      </c>
      <c r="J264" s="508">
        <f t="shared" ca="1" si="34"/>
        <v>2256692.245925867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2145941.9265814126</v>
      </c>
      <c r="D265" s="494">
        <f t="shared" ca="1" si="28"/>
        <v>1154816.7762606295</v>
      </c>
      <c r="E265" s="494">
        <f t="shared" ca="1" si="29"/>
        <v>991125.15032078302</v>
      </c>
      <c r="F265" s="494">
        <f t="shared" ca="1" si="30"/>
        <v>212205818.15933391</v>
      </c>
      <c r="G265" s="495">
        <v>51722</v>
      </c>
      <c r="H265" s="494">
        <f t="shared" ca="1" si="31"/>
        <v>5774.0838813031478</v>
      </c>
      <c r="I265" s="496">
        <f t="shared" ca="1" si="32"/>
        <v>107948.71896245515</v>
      </c>
      <c r="J265" s="508">
        <f t="shared" ca="1" si="34"/>
        <v>2259664.7294251709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2145941.9265814126</v>
      </c>
      <c r="D266" s="494">
        <f t="shared" ca="1" si="28"/>
        <v>1149448.1816963921</v>
      </c>
      <c r="E266" s="494">
        <f t="shared" ca="1" si="29"/>
        <v>996493.74488502042</v>
      </c>
      <c r="F266" s="494">
        <f t="shared" ca="1" si="30"/>
        <v>211209324.41444889</v>
      </c>
      <c r="G266" s="495">
        <v>51753</v>
      </c>
      <c r="H266" s="494">
        <f t="shared" ca="1" si="31"/>
        <v>5747.240908481961</v>
      </c>
      <c r="I266" s="496">
        <f t="shared" ca="1" si="32"/>
        <v>107446.87926134274</v>
      </c>
      <c r="J266" s="508">
        <f t="shared" ca="1" si="34"/>
        <v>2259136.0467512375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2145941.9265814126</v>
      </c>
      <c r="D267" s="494">
        <f t="shared" ca="1" si="28"/>
        <v>1144050.5072449315</v>
      </c>
      <c r="E267" s="494">
        <f t="shared" ca="1" si="29"/>
        <v>1001891.419336481</v>
      </c>
      <c r="F267" s="494">
        <f t="shared" ca="1" si="30"/>
        <v>210207432.99511242</v>
      </c>
      <c r="G267" s="495">
        <v>51783</v>
      </c>
      <c r="H267" s="494">
        <f t="shared" ca="1" si="31"/>
        <v>5720.2525362246579</v>
      </c>
      <c r="I267" s="496">
        <f t="shared" ca="1" si="32"/>
        <v>103492.56896307995</v>
      </c>
      <c r="J267" s="508">
        <f t="shared" ca="1" si="34"/>
        <v>2255154.7480807174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2145941.9265814126</v>
      </c>
      <c r="D268" s="494">
        <f t="shared" ca="1" si="28"/>
        <v>1138623.5953901922</v>
      </c>
      <c r="E268" s="494">
        <f t="shared" ca="1" si="29"/>
        <v>1007318.3311912203</v>
      </c>
      <c r="F268" s="494">
        <f t="shared" ca="1" si="30"/>
        <v>209200114.66392121</v>
      </c>
      <c r="G268" s="495">
        <v>51814</v>
      </c>
      <c r="H268" s="494">
        <f t="shared" ca="1" si="31"/>
        <v>5693.1179769509608</v>
      </c>
      <c r="I268" s="496">
        <f t="shared" ca="1" si="32"/>
        <v>106435.03023985858</v>
      </c>
      <c r="J268" s="508">
        <f t="shared" ca="1" si="34"/>
        <v>2258070.0747982222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2145941.9265814126</v>
      </c>
      <c r="D269" s="494">
        <f t="shared" ca="1" si="28"/>
        <v>1133167.2877629066</v>
      </c>
      <c r="E269" s="494">
        <f t="shared" ca="1" si="29"/>
        <v>1012774.6388185059</v>
      </c>
      <c r="F269" s="494">
        <f t="shared" ca="1" si="30"/>
        <v>208187340.0251027</v>
      </c>
      <c r="G269" s="495">
        <v>51844</v>
      </c>
      <c r="H269" s="494">
        <f t="shared" ca="1" si="31"/>
        <v>5665.8364388145328</v>
      </c>
      <c r="I269" s="496">
        <f t="shared" ca="1" si="32"/>
        <v>102508.05618532137</v>
      </c>
      <c r="J269" s="508">
        <f t="shared" ca="1" si="34"/>
        <v>2254115.8192055486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2145941.9265814126</v>
      </c>
      <c r="D270" s="494">
        <f t="shared" ca="1" si="28"/>
        <v>1127681.4251359729</v>
      </c>
      <c r="E270" s="494">
        <f t="shared" ca="1" si="29"/>
        <v>1018260.5014454396</v>
      </c>
      <c r="F270" s="494">
        <f t="shared" ca="1" si="30"/>
        <v>207169079.52365726</v>
      </c>
      <c r="G270" s="495">
        <v>51875</v>
      </c>
      <c r="H270" s="494">
        <f t="shared" ca="1" si="31"/>
        <v>5638.4071256798643</v>
      </c>
      <c r="I270" s="496">
        <f t="shared" ca="1" si="32"/>
        <v>105412.18983271033</v>
      </c>
      <c r="J270" s="508">
        <f t="shared" ca="1" si="34"/>
        <v>2256992.5235398025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2145941.9265814126</v>
      </c>
      <c r="D271" s="494">
        <f t="shared" ca="1" si="28"/>
        <v>1122165.8474198102</v>
      </c>
      <c r="E271" s="494">
        <f t="shared" ca="1" si="29"/>
        <v>1023776.0791616023</v>
      </c>
      <c r="F271" s="494">
        <f t="shared" ca="1" si="30"/>
        <v>206145303.44449565</v>
      </c>
      <c r="G271" s="495">
        <v>51906</v>
      </c>
      <c r="H271" s="494">
        <f t="shared" ca="1" si="31"/>
        <v>5610.8292370990512</v>
      </c>
      <c r="I271" s="496">
        <f t="shared" ca="1" si="32"/>
        <v>104896.61059881179</v>
      </c>
      <c r="J271" s="508">
        <f t="shared" ca="1" si="34"/>
        <v>2256449.3664173237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2145941.9265814126</v>
      </c>
      <c r="D272" s="494">
        <f t="shared" ca="1" si="28"/>
        <v>1116620.3936576848</v>
      </c>
      <c r="E272" s="494">
        <f t="shared" ca="1" si="29"/>
        <v>1029321.5329237278</v>
      </c>
      <c r="F272" s="494">
        <f t="shared" ca="1" si="30"/>
        <v>205115981.91157192</v>
      </c>
      <c r="G272" s="495">
        <v>51934</v>
      </c>
      <c r="H272" s="494">
        <f t="shared" ca="1" si="31"/>
        <v>5583.1019682884244</v>
      </c>
      <c r="I272" s="496">
        <f t="shared" ca="1" si="32"/>
        <v>94277.118775282666</v>
      </c>
      <c r="J272" s="508">
        <f t="shared" ca="1" si="34"/>
        <v>2245802.1473249835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2145941.9265814126</v>
      </c>
      <c r="D273" s="494">
        <f t="shared" ca="1" si="28"/>
        <v>1111044.9020210146</v>
      </c>
      <c r="E273" s="494">
        <f t="shared" ca="1" si="29"/>
        <v>1034897.024560398</v>
      </c>
      <c r="F273" s="494">
        <f t="shared" ca="1" si="30"/>
        <v>204081084.88701153</v>
      </c>
      <c r="G273" s="495">
        <v>51965</v>
      </c>
      <c r="H273" s="494">
        <f t="shared" ca="1" si="31"/>
        <v>5555.224510105073</v>
      </c>
      <c r="I273" s="496">
        <f t="shared" ca="1" si="32"/>
        <v>103857.05884122591</v>
      </c>
      <c r="J273" s="508">
        <f t="shared" ca="1" si="34"/>
        <v>2255354.2099327431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2145941.9265814126</v>
      </c>
      <c r="D274" s="494">
        <f t="shared" ca="1" si="28"/>
        <v>1105439.2098046457</v>
      </c>
      <c r="E274" s="494">
        <f t="shared" ca="1" si="29"/>
        <v>1040502.7167767668</v>
      </c>
      <c r="F274" s="494">
        <f t="shared" ca="1" si="30"/>
        <v>203040582.17023477</v>
      </c>
      <c r="G274" s="495">
        <v>51995</v>
      </c>
      <c r="H274" s="494">
        <f t="shared" ca="1" si="31"/>
        <v>5527.1960490232286</v>
      </c>
      <c r="I274" s="496">
        <f t="shared" ca="1" si="32"/>
        <v>99999.731594635639</v>
      </c>
      <c r="J274" s="508">
        <f t="shared" ca="1" si="34"/>
        <v>2251468.8542250716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2145941.9265814126</v>
      </c>
      <c r="D275" s="494">
        <f t="shared" ca="1" si="28"/>
        <v>1099803.1534221051</v>
      </c>
      <c r="E275" s="494">
        <f t="shared" ca="1" si="29"/>
        <v>1046138.7731593074</v>
      </c>
      <c r="F275" s="494">
        <f t="shared" ca="1" si="30"/>
        <v>201994443.39707547</v>
      </c>
      <c r="G275" s="495">
        <v>52026</v>
      </c>
      <c r="H275" s="494">
        <f t="shared" ca="1" si="31"/>
        <v>5499.0157671105253</v>
      </c>
      <c r="I275" s="496">
        <f t="shared" ca="1" si="32"/>
        <v>102806.21477219553</v>
      </c>
      <c r="J275" s="508">
        <f t="shared" ca="1" si="34"/>
        <v>2254247.1571207186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2145941.9265814126</v>
      </c>
      <c r="D276" s="494">
        <f t="shared" ca="1" si="28"/>
        <v>1094136.5684008256</v>
      </c>
      <c r="E276" s="494">
        <f t="shared" ca="1" si="29"/>
        <v>1051805.3581805869</v>
      </c>
      <c r="F276" s="494">
        <f t="shared" ca="1" si="30"/>
        <v>200942638.03889489</v>
      </c>
      <c r="G276" s="495">
        <v>52056</v>
      </c>
      <c r="H276" s="494">
        <f t="shared" ca="1" si="31"/>
        <v>5470.6828420041284</v>
      </c>
      <c r="I276" s="496">
        <f t="shared" ca="1" si="32"/>
        <v>98977.277264566976</v>
      </c>
      <c r="J276" s="508">
        <f t="shared" ca="1" si="34"/>
        <v>2250389.8866879838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2145941.9265814126</v>
      </c>
      <c r="D277" s="494">
        <f t="shared" ca="1" si="28"/>
        <v>1088439.2893773473</v>
      </c>
      <c r="E277" s="494">
        <f t="shared" ca="1" si="29"/>
        <v>1057502.6372040652</v>
      </c>
      <c r="F277" s="494">
        <f t="shared" ca="1" si="30"/>
        <v>199885135.40169084</v>
      </c>
      <c r="G277" s="495">
        <v>52087</v>
      </c>
      <c r="H277" s="494">
        <f t="shared" ca="1" si="31"/>
        <v>5442.1964468867363</v>
      </c>
      <c r="I277" s="496">
        <f t="shared" ca="1" si="32"/>
        <v>101743.9557270271</v>
      </c>
      <c r="J277" s="508">
        <f t="shared" ca="1" si="34"/>
        <v>2253128.0787553266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2145941.9265814126</v>
      </c>
      <c r="D278" s="494">
        <f t="shared" ca="1" si="28"/>
        <v>1082711.1500924921</v>
      </c>
      <c r="E278" s="494">
        <f t="shared" ca="1" si="29"/>
        <v>1063230.7764889204</v>
      </c>
      <c r="F278" s="494">
        <f t="shared" ca="1" si="30"/>
        <v>198821904.62520191</v>
      </c>
      <c r="G278" s="495">
        <v>52118</v>
      </c>
      <c r="H278" s="494">
        <f t="shared" ca="1" si="31"/>
        <v>5413.5557504624603</v>
      </c>
      <c r="I278" s="496">
        <f t="shared" ca="1" si="32"/>
        <v>101208.50689172279</v>
      </c>
      <c r="J278" s="508">
        <f t="shared" ca="1" si="34"/>
        <v>2252563.989223598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2145941.9265814126</v>
      </c>
      <c r="D279" s="494">
        <f t="shared" ca="1" si="28"/>
        <v>1076951.9833865103</v>
      </c>
      <c r="E279" s="494">
        <f t="shared" ca="1" si="29"/>
        <v>1068989.9431949023</v>
      </c>
      <c r="F279" s="494">
        <f t="shared" ca="1" si="30"/>
        <v>197752914.68200701</v>
      </c>
      <c r="G279" s="495">
        <v>52148</v>
      </c>
      <c r="H279" s="494">
        <f t="shared" ca="1" si="31"/>
        <v>5384.7599169325513</v>
      </c>
      <c r="I279" s="496">
        <f t="shared" ca="1" si="32"/>
        <v>97422.733266348921</v>
      </c>
      <c r="J279" s="508">
        <f t="shared" ca="1" si="34"/>
        <v>2248749.4197646938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2145941.9265814126</v>
      </c>
      <c r="D280" s="494">
        <f t="shared" ca="1" si="28"/>
        <v>1071161.6211942048</v>
      </c>
      <c r="E280" s="494">
        <f t="shared" ca="1" si="29"/>
        <v>1074780.3053872078</v>
      </c>
      <c r="F280" s="494">
        <f t="shared" ca="1" si="30"/>
        <v>196678134.37661982</v>
      </c>
      <c r="G280" s="495">
        <v>52179</v>
      </c>
      <c r="H280" s="494">
        <f t="shared" ca="1" si="31"/>
        <v>5355.8081059710239</v>
      </c>
      <c r="I280" s="496">
        <f t="shared" ca="1" si="32"/>
        <v>100128.89246732288</v>
      </c>
      <c r="J280" s="508">
        <f t="shared" ca="1" si="34"/>
        <v>2251426.6271547065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2145941.9265814126</v>
      </c>
      <c r="D281" s="494">
        <f t="shared" ca="1" si="28"/>
        <v>1065339.894540024</v>
      </c>
      <c r="E281" s="494">
        <f t="shared" ca="1" si="29"/>
        <v>1080602.0320413886</v>
      </c>
      <c r="F281" s="494">
        <f t="shared" ca="1" si="30"/>
        <v>195597532.34457842</v>
      </c>
      <c r="G281" s="495">
        <v>52209</v>
      </c>
      <c r="H281" s="494">
        <f t="shared" ca="1" si="31"/>
        <v>5326.6994727001202</v>
      </c>
      <c r="I281" s="496">
        <f t="shared" ca="1" si="32"/>
        <v>96372.285844543687</v>
      </c>
      <c r="J281" s="508">
        <f t="shared" ca="1" si="34"/>
        <v>2247640.9118986563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2145941.9265814126</v>
      </c>
      <c r="D282" s="494">
        <f t="shared" ca="1" si="28"/>
        <v>1059486.6335331332</v>
      </c>
      <c r="E282" s="494">
        <f t="shared" ca="1" si="29"/>
        <v>1086455.2930482794</v>
      </c>
      <c r="F282" s="494">
        <f t="shared" ca="1" si="30"/>
        <v>194511077.05153012</v>
      </c>
      <c r="G282" s="495">
        <v>52240</v>
      </c>
      <c r="H282" s="494">
        <f t="shared" ca="1" si="31"/>
        <v>5297.4331676656657</v>
      </c>
      <c r="I282" s="496">
        <f t="shared" ca="1" si="32"/>
        <v>99037.550543804857</v>
      </c>
      <c r="J282" s="508">
        <f t="shared" ca="1" si="34"/>
        <v>2250276.9102928829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2145941.9265814126</v>
      </c>
      <c r="D283" s="494">
        <f t="shared" ca="1" si="28"/>
        <v>1053601.6673624548</v>
      </c>
      <c r="E283" s="494">
        <f t="shared" ca="1" si="29"/>
        <v>1092340.2592189577</v>
      </c>
      <c r="F283" s="494">
        <f t="shared" ca="1" si="30"/>
        <v>193418736.79231116</v>
      </c>
      <c r="G283" s="495">
        <v>52271</v>
      </c>
      <c r="H283" s="494">
        <f t="shared" ca="1" si="31"/>
        <v>5268.0083368122741</v>
      </c>
      <c r="I283" s="496">
        <f t="shared" ca="1" si="32"/>
        <v>98487.442013758075</v>
      </c>
      <c r="J283" s="508">
        <f t="shared" ca="1" si="34"/>
        <v>2249697.376931983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2145941.9265814126</v>
      </c>
      <c r="D284" s="494">
        <f t="shared" ca="1" si="28"/>
        <v>1047684.8242916855</v>
      </c>
      <c r="E284" s="494">
        <f t="shared" ca="1" si="29"/>
        <v>1098257.102289727</v>
      </c>
      <c r="F284" s="494">
        <f t="shared" ca="1" si="30"/>
        <v>192320479.69002143</v>
      </c>
      <c r="G284" s="495">
        <v>52299</v>
      </c>
      <c r="H284" s="494">
        <f t="shared" ca="1" si="31"/>
        <v>5238.4241214584272</v>
      </c>
      <c r="I284" s="496">
        <f t="shared" ca="1" si="32"/>
        <v>88456.835626350294</v>
      </c>
      <c r="J284" s="508">
        <f t="shared" ca="1" si="34"/>
        <v>2239637.1863292214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2145941.9265814126</v>
      </c>
      <c r="D285" s="494">
        <f t="shared" ca="1" si="28"/>
        <v>1041735.9316542827</v>
      </c>
      <c r="E285" s="494">
        <f t="shared" ca="1" si="29"/>
        <v>1104205.9949271297</v>
      </c>
      <c r="F285" s="494">
        <f t="shared" ca="1" si="30"/>
        <v>191216273.69509429</v>
      </c>
      <c r="G285" s="495">
        <v>52330</v>
      </c>
      <c r="H285" s="494">
        <f t="shared" ca="1" si="31"/>
        <v>5208.6796582714132</v>
      </c>
      <c r="I285" s="496">
        <f t="shared" ca="1" si="32"/>
        <v>97378.269549714169</v>
      </c>
      <c r="J285" s="508">
        <f t="shared" ca="1" si="34"/>
        <v>2248528.8757893983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2145941.9265814126</v>
      </c>
      <c r="D286" s="494">
        <f t="shared" ca="1" si="28"/>
        <v>1035754.8158484275</v>
      </c>
      <c r="E286" s="494">
        <f t="shared" ca="1" si="29"/>
        <v>1110187.1107329852</v>
      </c>
      <c r="F286" s="494">
        <f t="shared" ca="1" si="30"/>
        <v>190106086.58436131</v>
      </c>
      <c r="G286" s="495">
        <v>52360</v>
      </c>
      <c r="H286" s="494">
        <f t="shared" ca="1" si="31"/>
        <v>5178.7740792421373</v>
      </c>
      <c r="I286" s="496">
        <f t="shared" ca="1" si="32"/>
        <v>93695.974110596188</v>
      </c>
      <c r="J286" s="508">
        <f t="shared" ca="1" si="34"/>
        <v>2244816.6747712512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2145941.9265814126</v>
      </c>
      <c r="D287" s="494">
        <f t="shared" ca="1" si="28"/>
        <v>1029741.3023319572</v>
      </c>
      <c r="E287" s="494">
        <f t="shared" ca="1" si="29"/>
        <v>1116200.6242494555</v>
      </c>
      <c r="F287" s="494">
        <f t="shared" ca="1" si="30"/>
        <v>188989885.96011186</v>
      </c>
      <c r="G287" s="495">
        <v>52391</v>
      </c>
      <c r="H287" s="494">
        <f t="shared" ca="1" si="31"/>
        <v>5148.706511659786</v>
      </c>
      <c r="I287" s="496">
        <f t="shared" ca="1" si="32"/>
        <v>96257.048507214931</v>
      </c>
      <c r="J287" s="508">
        <f t="shared" ca="1" si="34"/>
        <v>2247347.6816002876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2145941.9265814126</v>
      </c>
      <c r="D288" s="494">
        <f t="shared" ca="1" si="28"/>
        <v>1023695.2156172725</v>
      </c>
      <c r="E288" s="494">
        <f t="shared" ca="1" si="29"/>
        <v>1122246.71096414</v>
      </c>
      <c r="F288" s="494">
        <f t="shared" ca="1" si="30"/>
        <v>187867639.24914771</v>
      </c>
      <c r="G288" s="495">
        <v>52421</v>
      </c>
      <c r="H288" s="494">
        <f t="shared" ca="1" si="31"/>
        <v>5118.4760780863626</v>
      </c>
      <c r="I288" s="496">
        <f t="shared" ca="1" si="32"/>
        <v>92605.044120454797</v>
      </c>
      <c r="J288" s="508">
        <f t="shared" ca="1" si="34"/>
        <v>2243665.4467799538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2145941.9265814126</v>
      </c>
      <c r="D289" s="494">
        <f t="shared" ca="1" si="28"/>
        <v>1017616.3792662168</v>
      </c>
      <c r="E289" s="494">
        <f t="shared" ca="1" si="29"/>
        <v>1128325.5473151957</v>
      </c>
      <c r="F289" s="494">
        <f t="shared" ca="1" si="30"/>
        <v>186739313.7018325</v>
      </c>
      <c r="G289" s="495">
        <v>52452</v>
      </c>
      <c r="H289" s="494">
        <f t="shared" ca="1" si="31"/>
        <v>5088.081896331084</v>
      </c>
      <c r="I289" s="496">
        <f t="shared" ca="1" si="32"/>
        <v>95123.64800648512</v>
      </c>
      <c r="J289" s="508">
        <f t="shared" ca="1" si="34"/>
        <v>2246153.656484229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2145941.9265814126</v>
      </c>
      <c r="D290" s="494">
        <f t="shared" ca="1" si="28"/>
        <v>1011504.6158849261</v>
      </c>
      <c r="E290" s="494">
        <f t="shared" ca="1" si="29"/>
        <v>1134437.3106964864</v>
      </c>
      <c r="F290" s="494">
        <f t="shared" ca="1" si="30"/>
        <v>185604876.39113602</v>
      </c>
      <c r="G290" s="495">
        <v>52483</v>
      </c>
      <c r="H290" s="494">
        <f t="shared" ca="1" si="31"/>
        <v>5057.5230794246299</v>
      </c>
      <c r="I290" s="496">
        <f t="shared" ca="1" si="32"/>
        <v>94552.339171027852</v>
      </c>
      <c r="J290" s="508">
        <f t="shared" ca="1" si="34"/>
        <v>2245551.7888318649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2145941.9265814126</v>
      </c>
      <c r="D291" s="494">
        <f t="shared" ca="1" si="28"/>
        <v>1005359.7471186535</v>
      </c>
      <c r="E291" s="494">
        <f t="shared" ca="1" si="29"/>
        <v>1140582.1794627591</v>
      </c>
      <c r="F291" s="494">
        <f t="shared" ca="1" si="30"/>
        <v>184464294.21167326</v>
      </c>
      <c r="G291" s="495">
        <v>52513</v>
      </c>
      <c r="H291" s="494">
        <f t="shared" ca="1" si="31"/>
        <v>5026.7987355932673</v>
      </c>
      <c r="I291" s="496">
        <f t="shared" ca="1" si="32"/>
        <v>90946.389431656629</v>
      </c>
      <c r="J291" s="508">
        <f t="shared" ca="1" si="34"/>
        <v>2241915.1147486628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2145941.9265814126</v>
      </c>
      <c r="D292" s="494">
        <f t="shared" ca="1" si="28"/>
        <v>999181.59364656347</v>
      </c>
      <c r="E292" s="494">
        <f t="shared" ca="1" si="29"/>
        <v>1146760.332934849</v>
      </c>
      <c r="F292" s="494">
        <f t="shared" ca="1" si="30"/>
        <v>183317533.8787384</v>
      </c>
      <c r="G292" s="495">
        <v>52544</v>
      </c>
      <c r="H292" s="494">
        <f t="shared" ca="1" si="31"/>
        <v>4995.9079682328174</v>
      </c>
      <c r="I292" s="496">
        <f t="shared" ca="1" si="32"/>
        <v>93400.420969177227</v>
      </c>
      <c r="J292" s="508">
        <f t="shared" ca="1" si="34"/>
        <v>2244338.2555188225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2145941.9265814126</v>
      </c>
      <c r="D293" s="494">
        <f t="shared" ca="1" si="28"/>
        <v>992969.97517649969</v>
      </c>
      <c r="E293" s="494">
        <f t="shared" ca="1" si="29"/>
        <v>1152971.9514049129</v>
      </c>
      <c r="F293" s="494">
        <f t="shared" ca="1" si="30"/>
        <v>182164561.9273335</v>
      </c>
      <c r="G293" s="495">
        <v>52574</v>
      </c>
      <c r="H293" s="494">
        <f t="shared" ca="1" si="31"/>
        <v>4964.8498758824981</v>
      </c>
      <c r="I293" s="496">
        <f t="shared" ca="1" si="32"/>
        <v>89825.591600581814</v>
      </c>
      <c r="J293" s="508">
        <f t="shared" ca="1" si="34"/>
        <v>2240732.3680578768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2145941.9265814126</v>
      </c>
      <c r="D294" s="494">
        <f t="shared" ca="1" si="28"/>
        <v>986724.71043972322</v>
      </c>
      <c r="E294" s="494">
        <f t="shared" ca="1" si="29"/>
        <v>1159217.2161416893</v>
      </c>
      <c r="F294" s="494">
        <f t="shared" ca="1" si="30"/>
        <v>181005344.7111918</v>
      </c>
      <c r="G294" s="495">
        <v>52605</v>
      </c>
      <c r="H294" s="494">
        <f t="shared" ca="1" si="31"/>
        <v>4933.6235521986164</v>
      </c>
      <c r="I294" s="496">
        <f t="shared" ca="1" si="32"/>
        <v>92235.989855873195</v>
      </c>
      <c r="J294" s="508">
        <f t="shared" ca="1" si="34"/>
        <v>2243111.5399894845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2145941.9265814126</v>
      </c>
      <c r="D295" s="494">
        <f t="shared" ca="1" si="28"/>
        <v>980445.61718562234</v>
      </c>
      <c r="E295" s="494">
        <f t="shared" ca="1" si="29"/>
        <v>1165496.3093957901</v>
      </c>
      <c r="F295" s="494">
        <f t="shared" ca="1" si="30"/>
        <v>179839848.40179601</v>
      </c>
      <c r="G295" s="495">
        <v>52636</v>
      </c>
      <c r="H295" s="494">
        <f t="shared" ca="1" si="31"/>
        <v>4902.2280859281118</v>
      </c>
      <c r="I295" s="496">
        <f t="shared" ca="1" si="32"/>
        <v>91649.039538766781</v>
      </c>
      <c r="J295" s="508">
        <f t="shared" ca="1" si="34"/>
        <v>2242493.1942061074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2145941.9265814126</v>
      </c>
      <c r="D296" s="494">
        <f t="shared" ca="1" si="28"/>
        <v>974132.51217639516</v>
      </c>
      <c r="E296" s="494">
        <f t="shared" ca="1" si="29"/>
        <v>1171809.4144050174</v>
      </c>
      <c r="F296" s="494">
        <f t="shared" ca="1" si="30"/>
        <v>178668038.987391</v>
      </c>
      <c r="G296" s="495">
        <v>52665</v>
      </c>
      <c r="H296" s="494">
        <f t="shared" ca="1" si="31"/>
        <v>4870.6625608819759</v>
      </c>
      <c r="I296" s="496">
        <f t="shared" ca="1" si="32"/>
        <v>85184.141526317369</v>
      </c>
      <c r="J296" s="508">
        <f t="shared" ca="1" si="34"/>
        <v>2235996.7306686118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2145941.9265814126</v>
      </c>
      <c r="D297" s="494">
        <f t="shared" ca="1" si="28"/>
        <v>967785.21118170128</v>
      </c>
      <c r="E297" s="494">
        <f t="shared" ca="1" si="29"/>
        <v>1178156.7153997114</v>
      </c>
      <c r="F297" s="494">
        <f t="shared" ca="1" si="30"/>
        <v>177489882.27199128</v>
      </c>
      <c r="G297" s="495">
        <v>52696</v>
      </c>
      <c r="H297" s="494">
        <f t="shared" ca="1" si="31"/>
        <v>4838.926055908506</v>
      </c>
      <c r="I297" s="496">
        <f t="shared" ca="1" si="32"/>
        <v>90465.583740615621</v>
      </c>
      <c r="J297" s="508">
        <f t="shared" ca="1" si="34"/>
        <v>2241246.436377937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2145941.9265814126</v>
      </c>
      <c r="D298" s="494">
        <f t="shared" ca="1" si="28"/>
        <v>961403.52897328616</v>
      </c>
      <c r="E298" s="494">
        <f t="shared" ca="1" si="29"/>
        <v>1184538.3976081265</v>
      </c>
      <c r="F298" s="494">
        <f t="shared" ca="1" si="30"/>
        <v>176305343.87438315</v>
      </c>
      <c r="G298" s="495">
        <v>52726</v>
      </c>
      <c r="H298" s="494">
        <f t="shared" ca="1" si="31"/>
        <v>4807.0176448664306</v>
      </c>
      <c r="I298" s="496">
        <f t="shared" ca="1" si="32"/>
        <v>86970.042313275728</v>
      </c>
      <c r="J298" s="508">
        <f t="shared" ca="1" si="34"/>
        <v>2237718.9865395548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2145941.9265814126</v>
      </c>
      <c r="D299" s="494">
        <f t="shared" ca="1" si="28"/>
        <v>954987.27931957541</v>
      </c>
      <c r="E299" s="494">
        <f t="shared" ca="1" si="29"/>
        <v>1190954.647261837</v>
      </c>
      <c r="F299" s="494">
        <f t="shared" ca="1" si="30"/>
        <v>175114389.22712132</v>
      </c>
      <c r="G299" s="495">
        <v>52757</v>
      </c>
      <c r="H299" s="494">
        <f t="shared" ca="1" si="31"/>
        <v>4774.9363965978773</v>
      </c>
      <c r="I299" s="496">
        <f t="shared" ca="1" si="32"/>
        <v>89269.27244839599</v>
      </c>
      <c r="J299" s="508">
        <f t="shared" ca="1" si="34"/>
        <v>2239986.1354264063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2145941.9265814126</v>
      </c>
      <c r="D300" s="494">
        <f t="shared" ca="1" si="28"/>
        <v>948536.2749802405</v>
      </c>
      <c r="E300" s="494">
        <f t="shared" ca="1" si="29"/>
        <v>1197405.6516011721</v>
      </c>
      <c r="F300" s="494">
        <f t="shared" ca="1" si="30"/>
        <v>173916983.57552016</v>
      </c>
      <c r="G300" s="495">
        <v>52787</v>
      </c>
      <c r="H300" s="494">
        <f t="shared" ca="1" si="31"/>
        <v>4742.6813749012026</v>
      </c>
      <c r="I300" s="496">
        <f t="shared" ca="1" si="32"/>
        <v>85806.050721289444</v>
      </c>
      <c r="J300" s="508">
        <f t="shared" ca="1" si="34"/>
        <v>2236490.6586776031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2145941.9265814126</v>
      </c>
      <c r="D301" s="494">
        <f t="shared" ca="1" si="28"/>
        <v>942050.32770073425</v>
      </c>
      <c r="E301" s="494">
        <f t="shared" ca="1" si="29"/>
        <v>1203891.5988806784</v>
      </c>
      <c r="F301" s="494">
        <f t="shared" ca="1" si="30"/>
        <v>172713091.97663948</v>
      </c>
      <c r="G301" s="495">
        <v>52818</v>
      </c>
      <c r="H301" s="494">
        <f t="shared" ca="1" si="31"/>
        <v>4710.2516385036715</v>
      </c>
      <c r="I301" s="496">
        <f t="shared" ca="1" si="32"/>
        <v>88059.966017071711</v>
      </c>
      <c r="J301" s="508">
        <f t="shared" ca="1" si="34"/>
        <v>2238712.1442369879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2145941.9265814126</v>
      </c>
      <c r="D302" s="494">
        <f t="shared" ca="1" si="28"/>
        <v>935529.24820679717</v>
      </c>
      <c r="E302" s="494">
        <f t="shared" ca="1" si="29"/>
        <v>1210412.6783746155</v>
      </c>
      <c r="F302" s="494">
        <f t="shared" ca="1" si="30"/>
        <v>171502679.29826486</v>
      </c>
      <c r="G302" s="495">
        <v>52849</v>
      </c>
      <c r="H302" s="494">
        <f t="shared" ca="1" si="31"/>
        <v>4677.6462410339855</v>
      </c>
      <c r="I302" s="496">
        <f t="shared" ca="1" si="32"/>
        <v>87450.395570838446</v>
      </c>
      <c r="J302" s="508">
        <f t="shared" ca="1" si="34"/>
        <v>2238069.9683932848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2145941.9265814126</v>
      </c>
      <c r="D303" s="494">
        <f t="shared" ca="1" si="28"/>
        <v>928972.84619893471</v>
      </c>
      <c r="E303" s="494">
        <f t="shared" ca="1" si="29"/>
        <v>1216969.080382478</v>
      </c>
      <c r="F303" s="494">
        <f t="shared" ca="1" si="30"/>
        <v>170285710.21788239</v>
      </c>
      <c r="G303" s="495">
        <v>52879</v>
      </c>
      <c r="H303" s="494">
        <f t="shared" ca="1" si="31"/>
        <v>4644.8642309946736</v>
      </c>
      <c r="I303" s="496">
        <f t="shared" ca="1" si="32"/>
        <v>84036.312856149772</v>
      </c>
      <c r="J303" s="508">
        <f t="shared" ca="1" si="34"/>
        <v>2234623.103668557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2145941.9265814126</v>
      </c>
      <c r="D304" s="494">
        <f t="shared" ref="D304:D367" ca="1" si="36">+F303*(($H$6/100)/$H$9)</f>
        <v>922380.930346863</v>
      </c>
      <c r="E304" s="494">
        <f t="shared" ref="E304:E367" ca="1" si="37">+C304-D304</f>
        <v>1223560.9962345497</v>
      </c>
      <c r="F304" s="494">
        <f t="shared" ref="F304:F367" ca="1" si="38">IF(F303&lt;1,0,+F303-E304)</f>
        <v>169062149.22164786</v>
      </c>
      <c r="G304" s="495">
        <v>52910</v>
      </c>
      <c r="H304" s="494">
        <f t="shared" ref="H304:H367" ca="1" si="39">+D304*$H$7/100</f>
        <v>4611.9046517343149</v>
      </c>
      <c r="I304" s="496">
        <f t="shared" ref="I304:I367" ca="1" si="40">+F303*$R$41*O304</f>
        <v>86221.331273654447</v>
      </c>
      <c r="J304" s="508">
        <f t="shared" ca="1" si="34"/>
        <v>2236775.1625068015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2145941.9265814126</v>
      </c>
      <c r="D305" s="494">
        <f t="shared" ca="1" si="36"/>
        <v>915753.30828392599</v>
      </c>
      <c r="E305" s="494">
        <f t="shared" ca="1" si="37"/>
        <v>1230188.6182974866</v>
      </c>
      <c r="F305" s="494">
        <f t="shared" ca="1" si="38"/>
        <v>167831960.60335037</v>
      </c>
      <c r="G305" s="495">
        <v>52940</v>
      </c>
      <c r="H305" s="494">
        <f t="shared" ca="1" si="39"/>
        <v>4578.7665414196299</v>
      </c>
      <c r="I305" s="496">
        <f t="shared" ca="1" si="40"/>
        <v>82840.453118607446</v>
      </c>
      <c r="J305" s="508">
        <f t="shared" ref="J305:J368" ca="1" si="42">+C305+H305+I305</f>
        <v>2233361.1462414395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2145941.9265814126</v>
      </c>
      <c r="D306" s="494">
        <f t="shared" ca="1" si="36"/>
        <v>909089.78660148126</v>
      </c>
      <c r="E306" s="494">
        <f t="shared" ca="1" si="37"/>
        <v>1236852.1399799313</v>
      </c>
      <c r="F306" s="494">
        <f t="shared" ca="1" si="38"/>
        <v>166595108.46337044</v>
      </c>
      <c r="G306" s="495">
        <v>52971</v>
      </c>
      <c r="H306" s="494">
        <f t="shared" ca="1" si="39"/>
        <v>4545.4489330074066</v>
      </c>
      <c r="I306" s="496">
        <f t="shared" ca="1" si="40"/>
        <v>84978.916052163069</v>
      </c>
      <c r="J306" s="508">
        <f t="shared" ca="1" si="42"/>
        <v>2235466.2915665829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2145941.9265814126</v>
      </c>
      <c r="D307" s="494">
        <f t="shared" ca="1" si="36"/>
        <v>902390.17084325664</v>
      </c>
      <c r="E307" s="494">
        <f t="shared" ca="1" si="37"/>
        <v>1243551.7557381559</v>
      </c>
      <c r="F307" s="494">
        <f t="shared" ca="1" si="38"/>
        <v>165351556.70763227</v>
      </c>
      <c r="G307" s="495">
        <v>53002</v>
      </c>
      <c r="H307" s="494">
        <f t="shared" ca="1" si="39"/>
        <v>4511.950854216283</v>
      </c>
      <c r="I307" s="496">
        <f t="shared" ca="1" si="40"/>
        <v>84352.656585286561</v>
      </c>
      <c r="J307" s="508">
        <f t="shared" ca="1" si="42"/>
        <v>2234806.5340209152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2145941.9265814126</v>
      </c>
      <c r="D308" s="494">
        <f t="shared" ca="1" si="36"/>
        <v>895654.26549967483</v>
      </c>
      <c r="E308" s="494">
        <f t="shared" ca="1" si="37"/>
        <v>1250287.6610817378</v>
      </c>
      <c r="F308" s="494">
        <f t="shared" ca="1" si="38"/>
        <v>164101269.04655054</v>
      </c>
      <c r="G308" s="495">
        <v>53030</v>
      </c>
      <c r="H308" s="494">
        <f t="shared" ca="1" si="39"/>
        <v>4478.2713274983744</v>
      </c>
      <c r="I308" s="496">
        <f t="shared" ca="1" si="40"/>
        <v>75620.778600957157</v>
      </c>
      <c r="J308" s="508">
        <f t="shared" ca="1" si="42"/>
        <v>2226040.9765098682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2145941.9265814126</v>
      </c>
      <c r="D309" s="494">
        <f t="shared" ca="1" si="36"/>
        <v>888881.87400214875</v>
      </c>
      <c r="E309" s="494">
        <f t="shared" ca="1" si="37"/>
        <v>1257060.0525792637</v>
      </c>
      <c r="F309" s="494">
        <f t="shared" ca="1" si="38"/>
        <v>162844208.99397129</v>
      </c>
      <c r="G309" s="495">
        <v>53061</v>
      </c>
      <c r="H309" s="494">
        <f t="shared" ca="1" si="39"/>
        <v>4444.4093700107442</v>
      </c>
      <c r="I309" s="496">
        <f t="shared" ca="1" si="40"/>
        <v>83089.942560570082</v>
      </c>
      <c r="J309" s="508">
        <f t="shared" ca="1" si="42"/>
        <v>2233476.2785119936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2145941.9265814126</v>
      </c>
      <c r="D310" s="494">
        <f t="shared" ca="1" si="36"/>
        <v>882072.79871734453</v>
      </c>
      <c r="E310" s="494">
        <f t="shared" ca="1" si="37"/>
        <v>1263869.1278640679</v>
      </c>
      <c r="F310" s="494">
        <f t="shared" ca="1" si="38"/>
        <v>161580339.86610723</v>
      </c>
      <c r="G310" s="495">
        <v>53091</v>
      </c>
      <c r="H310" s="494">
        <f t="shared" ca="1" si="39"/>
        <v>4410.3639935867222</v>
      </c>
      <c r="I310" s="496">
        <f t="shared" ca="1" si="40"/>
        <v>79793.662407045922</v>
      </c>
      <c r="J310" s="508">
        <f t="shared" ca="1" si="42"/>
        <v>2230145.9529820448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2145941.9265814126</v>
      </c>
      <c r="D311" s="494">
        <f t="shared" ca="1" si="36"/>
        <v>875226.84094141412</v>
      </c>
      <c r="E311" s="494">
        <f t="shared" ca="1" si="37"/>
        <v>1270715.0856399983</v>
      </c>
      <c r="F311" s="494">
        <f t="shared" ca="1" si="38"/>
        <v>160309624.78046721</v>
      </c>
      <c r="G311" s="495">
        <v>53122</v>
      </c>
      <c r="H311" s="494">
        <f t="shared" ca="1" si="39"/>
        <v>4376.1342047070702</v>
      </c>
      <c r="I311" s="496">
        <f t="shared" ca="1" si="40"/>
        <v>81813.512085538954</v>
      </c>
      <c r="J311" s="508">
        <f t="shared" ca="1" si="42"/>
        <v>2232131.5728716585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2145941.9265814126</v>
      </c>
      <c r="D312" s="494">
        <f t="shared" ca="1" si="36"/>
        <v>868343.80089419743</v>
      </c>
      <c r="E312" s="494">
        <f t="shared" ca="1" si="37"/>
        <v>1277598.125687215</v>
      </c>
      <c r="F312" s="494">
        <f t="shared" ca="1" si="38"/>
        <v>159032026.65478</v>
      </c>
      <c r="G312" s="495">
        <v>53152</v>
      </c>
      <c r="H312" s="494">
        <f t="shared" ca="1" si="39"/>
        <v>4341.7190044709869</v>
      </c>
      <c r="I312" s="496">
        <f t="shared" ca="1" si="40"/>
        <v>78551.716142428922</v>
      </c>
      <c r="J312" s="508">
        <f t="shared" ca="1" si="42"/>
        <v>2228835.3617283124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2145941.9265814126</v>
      </c>
      <c r="D313" s="494">
        <f t="shared" ca="1" si="36"/>
        <v>861423.47771339165</v>
      </c>
      <c r="E313" s="494">
        <f t="shared" ca="1" si="37"/>
        <v>1284518.4488680209</v>
      </c>
      <c r="F313" s="494">
        <f t="shared" ca="1" si="38"/>
        <v>157747508.20591199</v>
      </c>
      <c r="G313" s="495">
        <v>53183</v>
      </c>
      <c r="H313" s="494">
        <f t="shared" ca="1" si="39"/>
        <v>4307.1173885669587</v>
      </c>
      <c r="I313" s="496">
        <f t="shared" ca="1" si="40"/>
        <v>80523.21616287026</v>
      </c>
      <c r="J313" s="508">
        <f t="shared" ca="1" si="42"/>
        <v>2230772.2601328497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2145941.9265814126</v>
      </c>
      <c r="D314" s="494">
        <f t="shared" ca="1" si="36"/>
        <v>854465.66944869002</v>
      </c>
      <c r="E314" s="494">
        <f t="shared" ca="1" si="37"/>
        <v>1291476.2571327225</v>
      </c>
      <c r="F314" s="494">
        <f t="shared" ca="1" si="38"/>
        <v>156456031.94877928</v>
      </c>
      <c r="G314" s="495">
        <v>53214</v>
      </c>
      <c r="H314" s="494">
        <f t="shared" ca="1" si="39"/>
        <v>4272.3283472434505</v>
      </c>
      <c r="I314" s="496">
        <f t="shared" ca="1" si="40"/>
        <v>79872.821654926753</v>
      </c>
      <c r="J314" s="508">
        <f t="shared" ca="1" si="42"/>
        <v>2230087.0765835829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2145941.9265814126</v>
      </c>
      <c r="D315" s="494">
        <f t="shared" ca="1" si="36"/>
        <v>847470.1730558878</v>
      </c>
      <c r="E315" s="494">
        <f t="shared" ca="1" si="37"/>
        <v>1298471.7535255249</v>
      </c>
      <c r="F315" s="494">
        <f t="shared" ca="1" si="38"/>
        <v>155157560.19525376</v>
      </c>
      <c r="G315" s="495">
        <v>53244</v>
      </c>
      <c r="H315" s="494">
        <f t="shared" ca="1" si="39"/>
        <v>4237.3508652794389</v>
      </c>
      <c r="I315" s="496">
        <f t="shared" ca="1" si="40"/>
        <v>76663.455654901845</v>
      </c>
      <c r="J315" s="508">
        <f t="shared" ca="1" si="42"/>
        <v>2226842.7331015938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2145941.9265814126</v>
      </c>
      <c r="D316" s="494">
        <f t="shared" ca="1" si="36"/>
        <v>840436.78439095791</v>
      </c>
      <c r="E316" s="494">
        <f t="shared" ca="1" si="37"/>
        <v>1305505.1421904545</v>
      </c>
      <c r="F316" s="494">
        <f t="shared" ca="1" si="38"/>
        <v>153852055.0530633</v>
      </c>
      <c r="G316" s="495">
        <v>53275</v>
      </c>
      <c r="H316" s="494">
        <f t="shared" ca="1" si="39"/>
        <v>4202.1839219547892</v>
      </c>
      <c r="I316" s="496">
        <f t="shared" ca="1" si="40"/>
        <v>78561.444645530137</v>
      </c>
      <c r="J316" s="508">
        <f t="shared" ca="1" si="42"/>
        <v>2228705.5551488972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2145941.9265814126</v>
      </c>
      <c r="D317" s="494">
        <f t="shared" ca="1" si="36"/>
        <v>833365.29820409289</v>
      </c>
      <c r="E317" s="494">
        <f t="shared" ca="1" si="37"/>
        <v>1312576.6283773198</v>
      </c>
      <c r="F317" s="494">
        <f t="shared" ca="1" si="38"/>
        <v>152539478.42468598</v>
      </c>
      <c r="G317" s="495">
        <v>53305</v>
      </c>
      <c r="H317" s="494">
        <f t="shared" ca="1" si="39"/>
        <v>4166.8264910204643</v>
      </c>
      <c r="I317" s="496">
        <f t="shared" ca="1" si="40"/>
        <v>75387.506976001008</v>
      </c>
      <c r="J317" s="508">
        <f t="shared" ca="1" si="42"/>
        <v>2225496.2600484341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2145941.9265814126</v>
      </c>
      <c r="D318" s="494">
        <f t="shared" ca="1" si="36"/>
        <v>826255.50813371583</v>
      </c>
      <c r="E318" s="494">
        <f t="shared" ca="1" si="37"/>
        <v>1319686.4184476966</v>
      </c>
      <c r="F318" s="494">
        <f t="shared" ca="1" si="38"/>
        <v>151219792.00623828</v>
      </c>
      <c r="G318" s="495">
        <v>53336</v>
      </c>
      <c r="H318" s="494">
        <f t="shared" ca="1" si="39"/>
        <v>4131.2775406685796</v>
      </c>
      <c r="I318" s="496">
        <f t="shared" ca="1" si="40"/>
        <v>77235.82257569932</v>
      </c>
      <c r="J318" s="508">
        <f t="shared" ca="1" si="42"/>
        <v>2227309.0266977805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2145941.9265814126</v>
      </c>
      <c r="D319" s="494">
        <f t="shared" ca="1" si="36"/>
        <v>819107.20670045738</v>
      </c>
      <c r="E319" s="494">
        <f t="shared" ca="1" si="37"/>
        <v>1326834.7198809553</v>
      </c>
      <c r="F319" s="494">
        <f t="shared" ca="1" si="38"/>
        <v>149892957.28635731</v>
      </c>
      <c r="G319" s="495">
        <v>53367</v>
      </c>
      <c r="H319" s="494">
        <f t="shared" ca="1" si="39"/>
        <v>4095.536033502287</v>
      </c>
      <c r="I319" s="496">
        <f t="shared" ca="1" si="40"/>
        <v>76567.621352491973</v>
      </c>
      <c r="J319" s="508">
        <f t="shared" ca="1" si="42"/>
        <v>2226605.0839674068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2145941.9265814126</v>
      </c>
      <c r="D320" s="494">
        <f t="shared" ca="1" si="36"/>
        <v>811920.18530110212</v>
      </c>
      <c r="E320" s="494">
        <f t="shared" ca="1" si="37"/>
        <v>1334021.7412803103</v>
      </c>
      <c r="F320" s="494">
        <f t="shared" ca="1" si="38"/>
        <v>148558935.545077</v>
      </c>
      <c r="G320" s="495">
        <v>53395</v>
      </c>
      <c r="H320" s="494">
        <f t="shared" ca="1" si="39"/>
        <v>4059.6009265055104</v>
      </c>
      <c r="I320" s="496">
        <f t="shared" ca="1" si="40"/>
        <v>68551.045798960738</v>
      </c>
      <c r="J320" s="508">
        <f t="shared" ca="1" si="42"/>
        <v>2218552.5733068786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2145941.9265814126</v>
      </c>
      <c r="D321" s="494">
        <f t="shared" ca="1" si="36"/>
        <v>804694.23420250043</v>
      </c>
      <c r="E321" s="494">
        <f t="shared" ca="1" si="37"/>
        <v>1341247.6923789121</v>
      </c>
      <c r="F321" s="494">
        <f t="shared" ca="1" si="38"/>
        <v>147217687.85269809</v>
      </c>
      <c r="G321" s="495">
        <v>53426</v>
      </c>
      <c r="H321" s="494">
        <f t="shared" ca="1" si="39"/>
        <v>4023.4711710125021</v>
      </c>
      <c r="I321" s="496">
        <f t="shared" ca="1" si="40"/>
        <v>75220.341030990647</v>
      </c>
      <c r="J321" s="508">
        <f t="shared" ca="1" si="42"/>
        <v>2225185.7387834159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2145941.9265814126</v>
      </c>
      <c r="D322" s="494">
        <f t="shared" ca="1" si="36"/>
        <v>797429.14253544796</v>
      </c>
      <c r="E322" s="494">
        <f t="shared" ca="1" si="37"/>
        <v>1348512.7840459645</v>
      </c>
      <c r="F322" s="494">
        <f t="shared" ca="1" si="38"/>
        <v>145869175.06865212</v>
      </c>
      <c r="G322" s="495">
        <v>53456</v>
      </c>
      <c r="H322" s="494">
        <f t="shared" ca="1" si="39"/>
        <v>3987.1457126772398</v>
      </c>
      <c r="I322" s="496">
        <f t="shared" ca="1" si="40"/>
        <v>72136.667047822048</v>
      </c>
      <c r="J322" s="508">
        <f t="shared" ca="1" si="42"/>
        <v>2222065.7393419119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2145941.9265814126</v>
      </c>
      <c r="D323" s="494">
        <f t="shared" ca="1" si="36"/>
        <v>790124.69828853232</v>
      </c>
      <c r="E323" s="494">
        <f t="shared" ca="1" si="37"/>
        <v>1355817.2282928801</v>
      </c>
      <c r="F323" s="494">
        <f t="shared" ca="1" si="38"/>
        <v>144513357.84035924</v>
      </c>
      <c r="G323" s="495">
        <v>53487</v>
      </c>
      <c r="H323" s="494">
        <f t="shared" ca="1" si="39"/>
        <v>3950.6234914426618</v>
      </c>
      <c r="I323" s="496">
        <f t="shared" ca="1" si="40"/>
        <v>73858.42564309419</v>
      </c>
      <c r="J323" s="508">
        <f t="shared" ca="1" si="42"/>
        <v>2223750.9757159497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2145941.9265814126</v>
      </c>
      <c r="D324" s="494">
        <f t="shared" ca="1" si="36"/>
        <v>782780.68830194592</v>
      </c>
      <c r="E324" s="494">
        <f t="shared" ca="1" si="37"/>
        <v>1363161.2382794665</v>
      </c>
      <c r="F324" s="494">
        <f t="shared" ca="1" si="38"/>
        <v>143150196.60207978</v>
      </c>
      <c r="G324" s="495">
        <v>53517</v>
      </c>
      <c r="H324" s="494">
        <f t="shared" ca="1" si="39"/>
        <v>3913.9034415097294</v>
      </c>
      <c r="I324" s="496">
        <f t="shared" ca="1" si="40"/>
        <v>70811.545341776029</v>
      </c>
      <c r="J324" s="508">
        <f t="shared" ca="1" si="42"/>
        <v>2220667.3753646985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2145941.9265814126</v>
      </c>
      <c r="D325" s="494">
        <f t="shared" ca="1" si="36"/>
        <v>775396.89826126548</v>
      </c>
      <c r="E325" s="494">
        <f t="shared" ca="1" si="37"/>
        <v>1370545.0283201472</v>
      </c>
      <c r="F325" s="494">
        <f t="shared" ca="1" si="38"/>
        <v>141779651.57375965</v>
      </c>
      <c r="G325" s="495">
        <v>53548</v>
      </c>
      <c r="H325" s="494">
        <f t="shared" ca="1" si="39"/>
        <v>3876.9844913063275</v>
      </c>
      <c r="I325" s="496">
        <f t="shared" ca="1" si="40"/>
        <v>72481.716212853047</v>
      </c>
      <c r="J325" s="508">
        <f t="shared" ca="1" si="42"/>
        <v>2222300.6272855718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2145941.9265814126</v>
      </c>
      <c r="D326" s="494">
        <f t="shared" ca="1" si="36"/>
        <v>767973.11269119813</v>
      </c>
      <c r="E326" s="494">
        <f t="shared" ca="1" si="37"/>
        <v>1377968.8138902145</v>
      </c>
      <c r="F326" s="494">
        <f t="shared" ca="1" si="38"/>
        <v>140401682.75986943</v>
      </c>
      <c r="G326" s="495">
        <v>53579</v>
      </c>
      <c r="H326" s="494">
        <f t="shared" ca="1" si="39"/>
        <v>3839.8655634559905</v>
      </c>
      <c r="I326" s="496">
        <f t="shared" ca="1" si="40"/>
        <v>71787.763580180297</v>
      </c>
      <c r="J326" s="508">
        <f t="shared" ca="1" si="42"/>
        <v>2221569.5557250488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2145941.9265814126</v>
      </c>
      <c r="D327" s="494">
        <f t="shared" ca="1" si="36"/>
        <v>760509.11494929274</v>
      </c>
      <c r="E327" s="494">
        <f t="shared" ca="1" si="37"/>
        <v>1385432.8116321198</v>
      </c>
      <c r="F327" s="494">
        <f t="shared" ca="1" si="38"/>
        <v>139016249.9482373</v>
      </c>
      <c r="G327" s="495">
        <v>53609</v>
      </c>
      <c r="H327" s="494">
        <f t="shared" ca="1" si="39"/>
        <v>3802.5455747464639</v>
      </c>
      <c r="I327" s="496">
        <f t="shared" ca="1" si="40"/>
        <v>68796.824552336009</v>
      </c>
      <c r="J327" s="508">
        <f t="shared" ca="1" si="42"/>
        <v>2218541.2967084954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2145941.9265814126</v>
      </c>
      <c r="D328" s="494">
        <f t="shared" ca="1" si="36"/>
        <v>753004.6872196187</v>
      </c>
      <c r="E328" s="494">
        <f t="shared" ca="1" si="37"/>
        <v>1392937.2393617937</v>
      </c>
      <c r="F328" s="494">
        <f t="shared" ca="1" si="38"/>
        <v>137623312.70887551</v>
      </c>
      <c r="G328" s="495">
        <v>53640</v>
      </c>
      <c r="H328" s="494">
        <f t="shared" ca="1" si="39"/>
        <v>3765.0234360980935</v>
      </c>
      <c r="I328" s="496">
        <f t="shared" ca="1" si="40"/>
        <v>70388.561223790821</v>
      </c>
      <c r="J328" s="508">
        <f t="shared" ca="1" si="42"/>
        <v>2220095.5112413014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2145941.9265814126</v>
      </c>
      <c r="D329" s="494">
        <f t="shared" ca="1" si="36"/>
        <v>745459.61050640896</v>
      </c>
      <c r="E329" s="494">
        <f t="shared" ca="1" si="37"/>
        <v>1400482.3160750037</v>
      </c>
      <c r="F329" s="494">
        <f t="shared" ca="1" si="38"/>
        <v>136222830.39280051</v>
      </c>
      <c r="G329" s="495">
        <v>53670</v>
      </c>
      <c r="H329" s="494">
        <f t="shared" ca="1" si="39"/>
        <v>3727.2980525320449</v>
      </c>
      <c r="I329" s="496">
        <f t="shared" ca="1" si="40"/>
        <v>67435.423227348991</v>
      </c>
      <c r="J329" s="508">
        <f t="shared" ca="1" si="42"/>
        <v>2217104.6478612935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2145941.9265814126</v>
      </c>
      <c r="D330" s="494">
        <f t="shared" ca="1" si="36"/>
        <v>737873.6646276695</v>
      </c>
      <c r="E330" s="494">
        <f t="shared" ca="1" si="37"/>
        <v>1408068.2619537432</v>
      </c>
      <c r="F330" s="494">
        <f t="shared" ca="1" si="38"/>
        <v>134814762.13084677</v>
      </c>
      <c r="G330" s="495">
        <v>53701</v>
      </c>
      <c r="H330" s="494">
        <f t="shared" ca="1" si="39"/>
        <v>3689.3683231383475</v>
      </c>
      <c r="I330" s="496">
        <f t="shared" ca="1" si="40"/>
        <v>68974.159788887991</v>
      </c>
      <c r="J330" s="508">
        <f t="shared" ca="1" si="42"/>
        <v>2218605.454693439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2145941.9265814126</v>
      </c>
      <c r="D331" s="494">
        <f t="shared" ca="1" si="36"/>
        <v>730246.6282087533</v>
      </c>
      <c r="E331" s="494">
        <f t="shared" ca="1" si="37"/>
        <v>1415695.2983726594</v>
      </c>
      <c r="F331" s="494">
        <f t="shared" ca="1" si="38"/>
        <v>133399066.83247411</v>
      </c>
      <c r="G331" s="495">
        <v>53732</v>
      </c>
      <c r="H331" s="494">
        <f t="shared" ca="1" si="39"/>
        <v>3651.2331410437664</v>
      </c>
      <c r="I331" s="496">
        <f t="shared" ca="1" si="40"/>
        <v>68261.207892252074</v>
      </c>
      <c r="J331" s="508">
        <f t="shared" ca="1" si="42"/>
        <v>2217854.3676147084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2145941.9265814126</v>
      </c>
      <c r="D332" s="494">
        <f t="shared" ca="1" si="36"/>
        <v>722578.27867590147</v>
      </c>
      <c r="E332" s="494">
        <f t="shared" ca="1" si="37"/>
        <v>1423363.6479055111</v>
      </c>
      <c r="F332" s="494">
        <f t="shared" ca="1" si="38"/>
        <v>131975703.1845686</v>
      </c>
      <c r="G332" s="495">
        <v>53760</v>
      </c>
      <c r="H332" s="494">
        <f t="shared" ca="1" si="39"/>
        <v>3612.8913933795075</v>
      </c>
      <c r="I332" s="496">
        <f t="shared" ca="1" si="40"/>
        <v>61007.83989805149</v>
      </c>
      <c r="J332" s="508">
        <f t="shared" ca="1" si="42"/>
        <v>2210562.6578728436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2145941.9265814126</v>
      </c>
      <c r="D333" s="494">
        <f t="shared" ca="1" si="36"/>
        <v>714868.3922497466</v>
      </c>
      <c r="E333" s="494">
        <f t="shared" ca="1" si="37"/>
        <v>1431073.5343316658</v>
      </c>
      <c r="F333" s="494">
        <f t="shared" ca="1" si="38"/>
        <v>130544629.65023693</v>
      </c>
      <c r="G333" s="495">
        <v>53791</v>
      </c>
      <c r="H333" s="494">
        <f t="shared" ca="1" si="39"/>
        <v>3574.3419612487328</v>
      </c>
      <c r="I333" s="496">
        <f t="shared" ca="1" si="40"/>
        <v>66823.697712453228</v>
      </c>
      <c r="J333" s="508">
        <f t="shared" ca="1" si="42"/>
        <v>2216339.9662551144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2145941.9265814126</v>
      </c>
      <c r="D334" s="494">
        <f t="shared" ca="1" si="36"/>
        <v>707116.74393878342</v>
      </c>
      <c r="E334" s="494">
        <f t="shared" ca="1" si="37"/>
        <v>1438825.1826426291</v>
      </c>
      <c r="F334" s="494">
        <f t="shared" ca="1" si="38"/>
        <v>129105804.46759431</v>
      </c>
      <c r="G334" s="495">
        <v>53821</v>
      </c>
      <c r="H334" s="494">
        <f t="shared" ca="1" si="39"/>
        <v>3535.5837196939169</v>
      </c>
      <c r="I334" s="496">
        <f t="shared" ca="1" si="40"/>
        <v>63966.868528616091</v>
      </c>
      <c r="J334" s="508">
        <f t="shared" ca="1" si="42"/>
        <v>2213444.3788297228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2145941.9265814126</v>
      </c>
      <c r="D335" s="494">
        <f t="shared" ca="1" si="36"/>
        <v>699323.1075328025</v>
      </c>
      <c r="E335" s="494">
        <f t="shared" ca="1" si="37"/>
        <v>1446618.8190486101</v>
      </c>
      <c r="F335" s="494">
        <f t="shared" ca="1" si="38"/>
        <v>127659185.6485457</v>
      </c>
      <c r="G335" s="495">
        <v>53852</v>
      </c>
      <c r="H335" s="494">
        <f t="shared" ca="1" si="39"/>
        <v>3496.6155376640127</v>
      </c>
      <c r="I335" s="496">
        <f t="shared" ca="1" si="40"/>
        <v>65370.572328758586</v>
      </c>
      <c r="J335" s="508">
        <f t="shared" ca="1" si="42"/>
        <v>2214809.1144478349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2145941.9265814126</v>
      </c>
      <c r="D336" s="494">
        <f t="shared" ca="1" si="36"/>
        <v>691487.25559628918</v>
      </c>
      <c r="E336" s="494">
        <f t="shared" ca="1" si="37"/>
        <v>1454454.6709851234</v>
      </c>
      <c r="F336" s="494">
        <f t="shared" ca="1" si="38"/>
        <v>126204730.97756058</v>
      </c>
      <c r="G336" s="495">
        <v>53882</v>
      </c>
      <c r="H336" s="494">
        <f t="shared" ca="1" si="39"/>
        <v>3457.436277981446</v>
      </c>
      <c r="I336" s="496">
        <f t="shared" ca="1" si="40"/>
        <v>62553.00096778739</v>
      </c>
      <c r="J336" s="508">
        <f t="shared" ca="1" si="42"/>
        <v>2211952.3638271815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2145941.9265814126</v>
      </c>
      <c r="D337" s="494">
        <f t="shared" ca="1" si="36"/>
        <v>683608.95946178655</v>
      </c>
      <c r="E337" s="494">
        <f t="shared" ca="1" si="37"/>
        <v>1462332.967119626</v>
      </c>
      <c r="F337" s="494">
        <f t="shared" ca="1" si="38"/>
        <v>124742398.01044096</v>
      </c>
      <c r="G337" s="495">
        <v>53913</v>
      </c>
      <c r="H337" s="494">
        <f t="shared" ca="1" si="39"/>
        <v>3418.0447973089326</v>
      </c>
      <c r="I337" s="496">
        <f t="shared" ca="1" si="40"/>
        <v>63901.662118304834</v>
      </c>
      <c r="J337" s="508">
        <f t="shared" ca="1" si="42"/>
        <v>2213261.6334970263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2145941.9265814126</v>
      </c>
      <c r="D338" s="494">
        <f t="shared" ca="1" si="36"/>
        <v>675687.9892232219</v>
      </c>
      <c r="E338" s="494">
        <f t="shared" ca="1" si="37"/>
        <v>1470253.9373581908</v>
      </c>
      <c r="F338" s="494">
        <f t="shared" ca="1" si="38"/>
        <v>123272144.07308277</v>
      </c>
      <c r="G338" s="495">
        <v>53944</v>
      </c>
      <c r="H338" s="494">
        <f t="shared" ca="1" si="39"/>
        <v>3378.4399461161097</v>
      </c>
      <c r="I338" s="496">
        <f t="shared" ca="1" si="40"/>
        <v>63161.234192619937</v>
      </c>
      <c r="J338" s="508">
        <f t="shared" ca="1" si="42"/>
        <v>2212481.6007201485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2145941.9265814126</v>
      </c>
      <c r="D339" s="494">
        <f t="shared" ca="1" si="36"/>
        <v>667724.11372919835</v>
      </c>
      <c r="E339" s="494">
        <f t="shared" ca="1" si="37"/>
        <v>1478217.8128522141</v>
      </c>
      <c r="F339" s="494">
        <f t="shared" ca="1" si="38"/>
        <v>121793926.26023056</v>
      </c>
      <c r="G339" s="495">
        <v>53974</v>
      </c>
      <c r="H339" s="494">
        <f t="shared" ca="1" si="39"/>
        <v>3338.6205686459916</v>
      </c>
      <c r="I339" s="496">
        <f t="shared" ca="1" si="40"/>
        <v>60403.350595810552</v>
      </c>
      <c r="J339" s="508">
        <f t="shared" ca="1" si="42"/>
        <v>2209683.8977458691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2145941.9265814126</v>
      </c>
      <c r="D340" s="494">
        <f t="shared" ca="1" si="36"/>
        <v>659717.10057624883</v>
      </c>
      <c r="E340" s="494">
        <f t="shared" ca="1" si="37"/>
        <v>1486224.8260051636</v>
      </c>
      <c r="F340" s="494">
        <f t="shared" ca="1" si="38"/>
        <v>120307701.4342254</v>
      </c>
      <c r="G340" s="495">
        <v>54005</v>
      </c>
      <c r="H340" s="494">
        <f t="shared" ca="1" si="39"/>
        <v>3298.5855028812443</v>
      </c>
      <c r="I340" s="496">
        <f t="shared" ca="1" si="40"/>
        <v>61668.324663096733</v>
      </c>
      <c r="J340" s="508">
        <f t="shared" ca="1" si="42"/>
        <v>2210908.8367473902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2145941.9265814126</v>
      </c>
      <c r="D341" s="494">
        <f t="shared" ca="1" si="36"/>
        <v>651666.71610205423</v>
      </c>
      <c r="E341" s="494">
        <f t="shared" ca="1" si="37"/>
        <v>1494275.2104793582</v>
      </c>
      <c r="F341" s="494">
        <f t="shared" ca="1" si="38"/>
        <v>118813426.22374603</v>
      </c>
      <c r="G341" s="495">
        <v>54035</v>
      </c>
      <c r="H341" s="494">
        <f t="shared" ca="1" si="39"/>
        <v>3258.3335805102711</v>
      </c>
      <c r="I341" s="496">
        <f t="shared" ca="1" si="40"/>
        <v>58950.773702770442</v>
      </c>
      <c r="J341" s="508">
        <f t="shared" ca="1" si="42"/>
        <v>2208151.0338646933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2145941.9265814126</v>
      </c>
      <c r="D342" s="494">
        <f t="shared" ca="1" si="36"/>
        <v>643572.7253786244</v>
      </c>
      <c r="E342" s="494">
        <f t="shared" ca="1" si="37"/>
        <v>1502369.2012027882</v>
      </c>
      <c r="F342" s="494">
        <f t="shared" ca="1" si="38"/>
        <v>117311057.02254324</v>
      </c>
      <c r="G342" s="495">
        <v>54066</v>
      </c>
      <c r="H342" s="494">
        <f t="shared" ca="1" si="39"/>
        <v>3217.8636268931218</v>
      </c>
      <c r="I342" s="496">
        <f t="shared" ca="1" si="40"/>
        <v>60159.198144623399</v>
      </c>
      <c r="J342" s="508">
        <f t="shared" ca="1" si="42"/>
        <v>2209318.9883529292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2145941.9265814126</v>
      </c>
      <c r="D343" s="494">
        <f t="shared" ca="1" si="36"/>
        <v>635434.89220544253</v>
      </c>
      <c r="E343" s="494">
        <f t="shared" ca="1" si="37"/>
        <v>1510507.03437597</v>
      </c>
      <c r="F343" s="494">
        <f t="shared" ca="1" si="38"/>
        <v>115800549.98816727</v>
      </c>
      <c r="G343" s="495">
        <v>54097</v>
      </c>
      <c r="H343" s="494">
        <f t="shared" ca="1" si="39"/>
        <v>3177.1744610272126</v>
      </c>
      <c r="I343" s="496">
        <f t="shared" ca="1" si="40"/>
        <v>59398.498539081054</v>
      </c>
      <c r="J343" s="508">
        <f t="shared" ca="1" si="42"/>
        <v>2208517.5995815205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2145941.9265814126</v>
      </c>
      <c r="D344" s="494">
        <f t="shared" ca="1" si="36"/>
        <v>627252.97910257278</v>
      </c>
      <c r="E344" s="494">
        <f t="shared" ca="1" si="37"/>
        <v>1518688.9474788397</v>
      </c>
      <c r="F344" s="494">
        <f t="shared" ca="1" si="38"/>
        <v>114281861.04068843</v>
      </c>
      <c r="G344" s="495">
        <v>54126</v>
      </c>
      <c r="H344" s="494">
        <f t="shared" ca="1" si="39"/>
        <v>3136.2648955128639</v>
      </c>
      <c r="I344" s="496">
        <f t="shared" ca="1" si="40"/>
        <v>54850.860511061888</v>
      </c>
      <c r="J344" s="508">
        <f t="shared" ca="1" si="42"/>
        <v>2203929.051987987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2145941.9265814126</v>
      </c>
      <c r="D345" s="494">
        <f t="shared" ca="1" si="36"/>
        <v>619026.74730372895</v>
      </c>
      <c r="E345" s="494">
        <f t="shared" ca="1" si="37"/>
        <v>1526915.1792776836</v>
      </c>
      <c r="F345" s="494">
        <f t="shared" ca="1" si="38"/>
        <v>112754945.86141074</v>
      </c>
      <c r="G345" s="495">
        <v>54157</v>
      </c>
      <c r="H345" s="494">
        <f t="shared" ca="1" si="39"/>
        <v>3095.1337365186446</v>
      </c>
      <c r="I345" s="496">
        <f t="shared" ca="1" si="40"/>
        <v>57864.715640268565</v>
      </c>
      <c r="J345" s="508">
        <f t="shared" ca="1" si="42"/>
        <v>2206901.7759582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2145941.9265814126</v>
      </c>
      <c r="D346" s="494">
        <f t="shared" ca="1" si="36"/>
        <v>610755.95674930816</v>
      </c>
      <c r="E346" s="494">
        <f t="shared" ca="1" si="37"/>
        <v>1535185.9698321044</v>
      </c>
      <c r="F346" s="494">
        <f t="shared" ca="1" si="38"/>
        <v>111219759.89157863</v>
      </c>
      <c r="G346" s="495">
        <v>54187</v>
      </c>
      <c r="H346" s="494">
        <f t="shared" ca="1" si="39"/>
        <v>3053.7797837465409</v>
      </c>
      <c r="I346" s="496">
        <f t="shared" ca="1" si="40"/>
        <v>55249.923472091257</v>
      </c>
      <c r="J346" s="508">
        <f t="shared" ca="1" si="42"/>
        <v>2204245.6298372503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2145941.9265814126</v>
      </c>
      <c r="D347" s="494">
        <f t="shared" ca="1" si="36"/>
        <v>602440.36607938423</v>
      </c>
      <c r="E347" s="494">
        <f t="shared" ca="1" si="37"/>
        <v>1543501.5605020283</v>
      </c>
      <c r="F347" s="494">
        <f t="shared" ca="1" si="38"/>
        <v>109676258.33107661</v>
      </c>
      <c r="G347" s="495">
        <v>54218</v>
      </c>
      <c r="H347" s="494">
        <f t="shared" ca="1" si="39"/>
        <v>3012.2018303969212</v>
      </c>
      <c r="I347" s="496">
        <f t="shared" ca="1" si="40"/>
        <v>56314.271758435971</v>
      </c>
      <c r="J347" s="508">
        <f t="shared" ca="1" si="42"/>
        <v>2205268.4001702452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2145941.9265814126</v>
      </c>
      <c r="D348" s="494">
        <f t="shared" ca="1" si="36"/>
        <v>594079.73262666492</v>
      </c>
      <c r="E348" s="494">
        <f t="shared" ca="1" si="37"/>
        <v>1551862.1939547476</v>
      </c>
      <c r="F348" s="494">
        <f t="shared" ca="1" si="38"/>
        <v>108124396.13712186</v>
      </c>
      <c r="G348" s="495">
        <v>54248</v>
      </c>
      <c r="H348" s="494">
        <f t="shared" ca="1" si="39"/>
        <v>2970.3986631333246</v>
      </c>
      <c r="I348" s="496">
        <f t="shared" ca="1" si="40"/>
        <v>53741.366582227536</v>
      </c>
      <c r="J348" s="508">
        <f t="shared" ca="1" si="42"/>
        <v>2202653.6918267733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2145941.9265814126</v>
      </c>
      <c r="D349" s="494">
        <f t="shared" ca="1" si="36"/>
        <v>585673.81240941002</v>
      </c>
      <c r="E349" s="494">
        <f t="shared" ca="1" si="37"/>
        <v>1560268.1141720025</v>
      </c>
      <c r="F349" s="494">
        <f t="shared" ca="1" si="38"/>
        <v>106564128.02294986</v>
      </c>
      <c r="G349" s="495">
        <v>54279</v>
      </c>
      <c r="H349" s="494">
        <f t="shared" ca="1" si="39"/>
        <v>2928.3690620470502</v>
      </c>
      <c r="I349" s="496">
        <f t="shared" ca="1" si="40"/>
        <v>54746.985910762698</v>
      </c>
      <c r="J349" s="508">
        <f t="shared" ca="1" si="42"/>
        <v>2203617.2815542221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2145941.9265814126</v>
      </c>
      <c r="D350" s="494">
        <f t="shared" ca="1" si="36"/>
        <v>577222.36012431176</v>
      </c>
      <c r="E350" s="494">
        <f t="shared" ca="1" si="37"/>
        <v>1568719.5664571007</v>
      </c>
      <c r="F350" s="494">
        <f t="shared" ca="1" si="38"/>
        <v>104995408.45649275</v>
      </c>
      <c r="G350" s="495">
        <v>54310</v>
      </c>
      <c r="H350" s="494">
        <f t="shared" ca="1" si="39"/>
        <v>2886.1118006215588</v>
      </c>
      <c r="I350" s="496">
        <f t="shared" ca="1" si="40"/>
        <v>53956.970155620271</v>
      </c>
      <c r="J350" s="508">
        <f t="shared" ca="1" si="42"/>
        <v>2202785.0085376548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2145941.9265814126</v>
      </c>
      <c r="D351" s="494">
        <f t="shared" ca="1" si="36"/>
        <v>568725.12913933571</v>
      </c>
      <c r="E351" s="494">
        <f t="shared" ca="1" si="37"/>
        <v>1577216.7974420767</v>
      </c>
      <c r="F351" s="494">
        <f t="shared" ca="1" si="38"/>
        <v>103418191.65905067</v>
      </c>
      <c r="G351" s="495">
        <v>54340</v>
      </c>
      <c r="H351" s="494">
        <f t="shared" ca="1" si="39"/>
        <v>2843.6256456966785</v>
      </c>
      <c r="I351" s="496">
        <f t="shared" ca="1" si="40"/>
        <v>51447.750143681449</v>
      </c>
      <c r="J351" s="508">
        <f t="shared" ca="1" si="42"/>
        <v>2200233.3023707909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2145941.9265814126</v>
      </c>
      <c r="D352" s="494">
        <f t="shared" ca="1" si="36"/>
        <v>560181.87148652447</v>
      </c>
      <c r="E352" s="494">
        <f t="shared" ca="1" si="37"/>
        <v>1585760.055094888</v>
      </c>
      <c r="F352" s="494">
        <f t="shared" ca="1" si="38"/>
        <v>101832431.60395579</v>
      </c>
      <c r="G352" s="495">
        <v>54371</v>
      </c>
      <c r="H352" s="494">
        <f t="shared" ca="1" si="39"/>
        <v>2800.9093574326225</v>
      </c>
      <c r="I352" s="496">
        <f t="shared" ca="1" si="40"/>
        <v>52364.077710032652</v>
      </c>
      <c r="J352" s="508">
        <f t="shared" ca="1" si="42"/>
        <v>2201106.9136488778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2145941.9265814126</v>
      </c>
      <c r="D353" s="494">
        <f t="shared" ca="1" si="36"/>
        <v>551592.33785476058</v>
      </c>
      <c r="E353" s="494">
        <f t="shared" ca="1" si="37"/>
        <v>1594349.5887266519</v>
      </c>
      <c r="F353" s="494">
        <f t="shared" ca="1" si="38"/>
        <v>100238082.01522914</v>
      </c>
      <c r="G353" s="495">
        <v>54401</v>
      </c>
      <c r="H353" s="494">
        <f t="shared" ca="1" si="39"/>
        <v>2757.9616892738031</v>
      </c>
      <c r="I353" s="496">
        <f t="shared" ca="1" si="40"/>
        <v>49897.891485938337</v>
      </c>
      <c r="J353" s="508">
        <f t="shared" ca="1" si="42"/>
        <v>2198597.7797566247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2145941.9265814126</v>
      </c>
      <c r="D354" s="494">
        <f t="shared" ca="1" si="36"/>
        <v>542956.27758249117</v>
      </c>
      <c r="E354" s="494">
        <f t="shared" ca="1" si="37"/>
        <v>1602985.6489989213</v>
      </c>
      <c r="F354" s="494">
        <f t="shared" ca="1" si="38"/>
        <v>98635096.36623022</v>
      </c>
      <c r="G354" s="495">
        <v>54432</v>
      </c>
      <c r="H354" s="494">
        <f t="shared" ca="1" si="39"/>
        <v>2714.781387912456</v>
      </c>
      <c r="I354" s="496">
        <f t="shared" ca="1" si="40"/>
        <v>50753.882193711019</v>
      </c>
      <c r="J354" s="508">
        <f t="shared" ca="1" si="42"/>
        <v>2199410.5901630362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2145941.9265814126</v>
      </c>
      <c r="D355" s="494">
        <f t="shared" ca="1" si="36"/>
        <v>534273.43865041377</v>
      </c>
      <c r="E355" s="494">
        <f t="shared" ca="1" si="37"/>
        <v>1611668.4879309987</v>
      </c>
      <c r="F355" s="494">
        <f t="shared" ca="1" si="38"/>
        <v>97023427.878299221</v>
      </c>
      <c r="G355" s="495">
        <v>54463</v>
      </c>
      <c r="H355" s="494">
        <f t="shared" ca="1" si="39"/>
        <v>2671.3671932520688</v>
      </c>
      <c r="I355" s="496">
        <f t="shared" ca="1" si="40"/>
        <v>49942.237126767897</v>
      </c>
      <c r="J355" s="508">
        <f t="shared" ca="1" si="42"/>
        <v>2198555.5309014325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2145941.9265814126</v>
      </c>
      <c r="D356" s="494">
        <f t="shared" ca="1" si="36"/>
        <v>525543.56767412077</v>
      </c>
      <c r="E356" s="494">
        <f t="shared" ca="1" si="37"/>
        <v>1620398.3589072917</v>
      </c>
      <c r="F356" s="494">
        <f t="shared" ca="1" si="38"/>
        <v>95403029.519391924</v>
      </c>
      <c r="G356" s="495">
        <v>54491</v>
      </c>
      <c r="H356" s="494">
        <f t="shared" ca="1" si="39"/>
        <v>2627.7178383706037</v>
      </c>
      <c r="I356" s="496">
        <f t="shared" ca="1" si="40"/>
        <v>44372.047683008837</v>
      </c>
      <c r="J356" s="508">
        <f t="shared" ca="1" si="42"/>
        <v>2192941.6921027922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2145941.9265814126</v>
      </c>
      <c r="D357" s="494">
        <f t="shared" ca="1" si="36"/>
        <v>516766.40989670629</v>
      </c>
      <c r="E357" s="494">
        <f t="shared" ca="1" si="37"/>
        <v>1629175.5166847063</v>
      </c>
      <c r="F357" s="494">
        <f t="shared" ca="1" si="38"/>
        <v>93773854.002707213</v>
      </c>
      <c r="G357" s="495">
        <v>54522</v>
      </c>
      <c r="H357" s="494">
        <f t="shared" ca="1" si="39"/>
        <v>2583.8320494835316</v>
      </c>
      <c r="I357" s="496">
        <f t="shared" ca="1" si="40"/>
        <v>48305.733946652108</v>
      </c>
      <c r="J357" s="508">
        <f t="shared" ca="1" si="42"/>
        <v>2196831.4925775481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2145941.9265814126</v>
      </c>
      <c r="D358" s="494">
        <f t="shared" ca="1" si="36"/>
        <v>507941.70918133075</v>
      </c>
      <c r="E358" s="494">
        <f t="shared" ca="1" si="37"/>
        <v>1638000.2174000819</v>
      </c>
      <c r="F358" s="494">
        <f t="shared" ca="1" si="38"/>
        <v>92135853.785307124</v>
      </c>
      <c r="G358" s="495">
        <v>54552</v>
      </c>
      <c r="H358" s="494">
        <f t="shared" ca="1" si="39"/>
        <v>2539.7085459066539</v>
      </c>
      <c r="I358" s="496">
        <f t="shared" ca="1" si="40"/>
        <v>45949.188461326536</v>
      </c>
      <c r="J358" s="508">
        <f t="shared" ca="1" si="42"/>
        <v>2194430.8235886456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2145941.9265814126</v>
      </c>
      <c r="D359" s="494">
        <f t="shared" ca="1" si="36"/>
        <v>499069.20800374693</v>
      </c>
      <c r="E359" s="494">
        <f t="shared" ca="1" si="37"/>
        <v>1646872.7185776657</v>
      </c>
      <c r="F359" s="494">
        <f t="shared" ca="1" si="38"/>
        <v>90488981.066729456</v>
      </c>
      <c r="G359" s="495">
        <v>54583</v>
      </c>
      <c r="H359" s="494">
        <f t="shared" ca="1" si="39"/>
        <v>2495.3460400187346</v>
      </c>
      <c r="I359" s="496">
        <f t="shared" ca="1" si="40"/>
        <v>46651.453966627167</v>
      </c>
      <c r="J359" s="508">
        <f t="shared" ca="1" si="42"/>
        <v>2195088.7265880588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2145941.9265814126</v>
      </c>
      <c r="D360" s="494">
        <f t="shared" ca="1" si="36"/>
        <v>490148.64744478458</v>
      </c>
      <c r="E360" s="494">
        <f t="shared" ca="1" si="37"/>
        <v>1655793.2791366279</v>
      </c>
      <c r="F360" s="494">
        <f t="shared" ca="1" si="38"/>
        <v>88833187.787592828</v>
      </c>
      <c r="G360" s="495">
        <v>54613</v>
      </c>
      <c r="H360" s="494">
        <f t="shared" ca="1" si="39"/>
        <v>2450.7432372239227</v>
      </c>
      <c r="I360" s="496">
        <f t="shared" ca="1" si="40"/>
        <v>44339.600722697425</v>
      </c>
      <c r="J360" s="508">
        <f t="shared" ca="1" si="42"/>
        <v>2192732.2705413341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2145941.9265814126</v>
      </c>
      <c r="D361" s="494">
        <f t="shared" ca="1" si="36"/>
        <v>481179.76718279452</v>
      </c>
      <c r="E361" s="494">
        <f t="shared" ca="1" si="37"/>
        <v>1664762.1593986182</v>
      </c>
      <c r="F361" s="494">
        <f t="shared" ca="1" si="38"/>
        <v>87168425.628194213</v>
      </c>
      <c r="G361" s="495">
        <v>54644</v>
      </c>
      <c r="H361" s="494">
        <f t="shared" ca="1" si="39"/>
        <v>2405.8988359139726</v>
      </c>
      <c r="I361" s="496">
        <f t="shared" ca="1" si="40"/>
        <v>44979.204083117831</v>
      </c>
      <c r="J361" s="508">
        <f t="shared" ca="1" si="42"/>
        <v>2193327.029500444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2145941.9265814126</v>
      </c>
      <c r="D362" s="494">
        <f t="shared" ca="1" si="36"/>
        <v>472162.30548605201</v>
      </c>
      <c r="E362" s="494">
        <f t="shared" ca="1" si="37"/>
        <v>1673779.6210953605</v>
      </c>
      <c r="F362" s="494">
        <f t="shared" ca="1" si="38"/>
        <v>85494646.007098854</v>
      </c>
      <c r="G362" s="495">
        <v>54675</v>
      </c>
      <c r="H362" s="494">
        <f t="shared" ca="1" si="39"/>
        <v>2360.81152743026</v>
      </c>
      <c r="I362" s="496">
        <f t="shared" ca="1" si="40"/>
        <v>44136.279509742337</v>
      </c>
      <c r="J362" s="508">
        <f t="shared" ca="1" si="42"/>
        <v>2192439.0176185849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2145941.9265814126</v>
      </c>
      <c r="D363" s="494">
        <f t="shared" ca="1" si="36"/>
        <v>463095.9992051188</v>
      </c>
      <c r="E363" s="494">
        <f t="shared" ca="1" si="37"/>
        <v>1682845.9273762938</v>
      </c>
      <c r="F363" s="494">
        <f t="shared" ca="1" si="38"/>
        <v>83811800.079722553</v>
      </c>
      <c r="G363" s="495">
        <v>54705</v>
      </c>
      <c r="H363" s="494">
        <f t="shared" ca="1" si="39"/>
        <v>2315.4799960255941</v>
      </c>
      <c r="I363" s="496">
        <f t="shared" ca="1" si="40"/>
        <v>41892.376543478436</v>
      </c>
      <c r="J363" s="508">
        <f t="shared" ca="1" si="42"/>
        <v>2190149.7831209167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2145941.9265814126</v>
      </c>
      <c r="D364" s="494">
        <f t="shared" ca="1" si="36"/>
        <v>453980.58376516384</v>
      </c>
      <c r="E364" s="494">
        <f t="shared" ca="1" si="37"/>
        <v>1691961.3428162488</v>
      </c>
      <c r="F364" s="494">
        <f t="shared" ca="1" si="38"/>
        <v>82119838.736906305</v>
      </c>
      <c r="G364" s="495">
        <v>54736</v>
      </c>
      <c r="H364" s="494">
        <f t="shared" ca="1" si="39"/>
        <v>2269.9029188258191</v>
      </c>
      <c r="I364" s="496">
        <f t="shared" ca="1" si="40"/>
        <v>42436.70810703285</v>
      </c>
      <c r="J364" s="508">
        <f t="shared" ca="1" si="42"/>
        <v>2190648.5376072712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2145941.9265814126</v>
      </c>
      <c r="D365" s="494">
        <f t="shared" ca="1" si="36"/>
        <v>444815.79315824248</v>
      </c>
      <c r="E365" s="494">
        <f t="shared" ca="1" si="37"/>
        <v>1701126.1334231701</v>
      </c>
      <c r="F365" s="494">
        <f t="shared" ca="1" si="38"/>
        <v>80418712.60348314</v>
      </c>
      <c r="G365" s="495">
        <v>54766</v>
      </c>
      <c r="H365" s="494">
        <f t="shared" ca="1" si="39"/>
        <v>2224.0789657912123</v>
      </c>
      <c r="I365" s="496">
        <f t="shared" ca="1" si="40"/>
        <v>40238.720981084087</v>
      </c>
      <c r="J365" s="508">
        <f t="shared" ca="1" si="42"/>
        <v>2188404.7265282879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2145941.9265814126</v>
      </c>
      <c r="D366" s="494">
        <f t="shared" ca="1" si="36"/>
        <v>435601.35993553372</v>
      </c>
      <c r="E366" s="494">
        <f t="shared" ca="1" si="37"/>
        <v>1710340.5666458788</v>
      </c>
      <c r="F366" s="494">
        <f t="shared" ca="1" si="38"/>
        <v>78708372.036837265</v>
      </c>
      <c r="G366" s="495">
        <v>54797</v>
      </c>
      <c r="H366" s="494">
        <f t="shared" ca="1" si="39"/>
        <v>2178.0067996776688</v>
      </c>
      <c r="I366" s="496">
        <f t="shared" ca="1" si="40"/>
        <v>40718.674814896956</v>
      </c>
      <c r="J366" s="508">
        <f t="shared" ca="1" si="42"/>
        <v>2188838.6081959875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2145941.9265814126</v>
      </c>
      <c r="D367" s="494">
        <f t="shared" ca="1" si="36"/>
        <v>426337.01519953518</v>
      </c>
      <c r="E367" s="494">
        <f t="shared" ca="1" si="37"/>
        <v>1719604.9113818775</v>
      </c>
      <c r="F367" s="494">
        <f t="shared" ca="1" si="38"/>
        <v>76988767.125455394</v>
      </c>
      <c r="G367" s="495">
        <v>54828</v>
      </c>
      <c r="H367" s="494">
        <f t="shared" ca="1" si="39"/>
        <v>2131.685075997676</v>
      </c>
      <c r="I367" s="496">
        <f t="shared" ca="1" si="40"/>
        <v>39852.672374651935</v>
      </c>
      <c r="J367" s="508">
        <f t="shared" ca="1" si="42"/>
        <v>2187926.2840320622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2145941.9265814126</v>
      </c>
      <c r="D368" s="494">
        <f t="shared" ref="D368:D407" ca="1" si="44">+F367*(($H$6/100)/$H$9)</f>
        <v>417022.48859621672</v>
      </c>
      <c r="E368" s="494">
        <f t="shared" ref="E368:E407" ca="1" si="45">+C368-D368</f>
        <v>1728919.4379851958</v>
      </c>
      <c r="F368" s="494">
        <f t="shared" ref="F368:F407" ca="1" si="46">IF(F367&lt;1,0,+F367-E368)</f>
        <v>75259847.687470198</v>
      </c>
      <c r="G368" s="495">
        <v>54856</v>
      </c>
      <c r="H368" s="494">
        <f t="shared" ref="H368:H407" ca="1" si="47">+D368*$H$7/100</f>
        <v>2085.1124429810834</v>
      </c>
      <c r="I368" s="496">
        <f t="shared" ref="I368:I407" ca="1" si="48">+F367*$R$41*O368</f>
        <v>35209.52949870826</v>
      </c>
      <c r="J368" s="508">
        <f t="shared" ca="1" si="42"/>
        <v>2183236.568523102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2145941.9265814126</v>
      </c>
      <c r="D369" s="494">
        <f t="shared" ca="1" si="44"/>
        <v>407657.50830713025</v>
      </c>
      <c r="E369" s="494">
        <f t="shared" ca="1" si="45"/>
        <v>1738284.4182742822</v>
      </c>
      <c r="F369" s="494">
        <f t="shared" ca="1" si="46"/>
        <v>73521563.269195914</v>
      </c>
      <c r="G369" s="495">
        <v>54887</v>
      </c>
      <c r="H369" s="494">
        <f t="shared" ca="1" si="47"/>
        <v>2038.2875415356511</v>
      </c>
      <c r="I369" s="496">
        <f t="shared" ca="1" si="48"/>
        <v>38106.569545755745</v>
      </c>
      <c r="J369" s="508">
        <f t="shared" ref="J369:J407" ca="1" si="50">+C369+H369+I369</f>
        <v>2186086.7836687039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2145941.9265814126</v>
      </c>
      <c r="D370" s="494">
        <f t="shared" ca="1" si="44"/>
        <v>398241.80104147788</v>
      </c>
      <c r="E370" s="494">
        <f t="shared" ca="1" si="45"/>
        <v>1747700.1255399347</v>
      </c>
      <c r="F370" s="494">
        <f t="shared" ca="1" si="46"/>
        <v>71773863.143655986</v>
      </c>
      <c r="G370" s="495">
        <v>54917</v>
      </c>
      <c r="H370" s="494">
        <f t="shared" ca="1" si="47"/>
        <v>1991.2090052073895</v>
      </c>
      <c r="I370" s="496">
        <f t="shared" ca="1" si="48"/>
        <v>36025.566001905994</v>
      </c>
      <c r="J370" s="508">
        <f t="shared" ca="1" si="50"/>
        <v>2183958.7015885259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2145941.9265814126</v>
      </c>
      <c r="D371" s="494">
        <f t="shared" ca="1" si="44"/>
        <v>388775.0920281366</v>
      </c>
      <c r="E371" s="494">
        <f t="shared" ca="1" si="45"/>
        <v>1757166.834553276</v>
      </c>
      <c r="F371" s="494">
        <f t="shared" ca="1" si="46"/>
        <v>70016696.309102714</v>
      </c>
      <c r="G371" s="495">
        <v>54948</v>
      </c>
      <c r="H371" s="494">
        <f t="shared" ca="1" si="47"/>
        <v>1943.8754601406829</v>
      </c>
      <c r="I371" s="496">
        <f t="shared" ca="1" si="48"/>
        <v>36341.499371737809</v>
      </c>
      <c r="J371" s="508">
        <f t="shared" ca="1" si="50"/>
        <v>2184227.3014132911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2145941.9265814126</v>
      </c>
      <c r="D372" s="494">
        <f t="shared" ca="1" si="44"/>
        <v>379257.10500763974</v>
      </c>
      <c r="E372" s="494">
        <f t="shared" ca="1" si="45"/>
        <v>1766684.8215737729</v>
      </c>
      <c r="F372" s="494">
        <f t="shared" ca="1" si="46"/>
        <v>68250011.487528935</v>
      </c>
      <c r="G372" s="495">
        <v>54978</v>
      </c>
      <c r="H372" s="494">
        <f t="shared" ca="1" si="47"/>
        <v>1896.2855250381988</v>
      </c>
      <c r="I372" s="496">
        <f t="shared" ca="1" si="48"/>
        <v>34308.181191460324</v>
      </c>
      <c r="J372" s="508">
        <f t="shared" ca="1" si="50"/>
        <v>2182146.3932979112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2145941.9265814126</v>
      </c>
      <c r="D373" s="494">
        <f t="shared" ca="1" si="44"/>
        <v>369687.56222411507</v>
      </c>
      <c r="E373" s="494">
        <f t="shared" ca="1" si="45"/>
        <v>1776254.3643572975</v>
      </c>
      <c r="F373" s="494">
        <f t="shared" ca="1" si="46"/>
        <v>66473757.123171635</v>
      </c>
      <c r="G373" s="495">
        <v>55009</v>
      </c>
      <c r="H373" s="494">
        <f t="shared" ca="1" si="47"/>
        <v>1848.4378111205754</v>
      </c>
      <c r="I373" s="496">
        <f t="shared" ca="1" si="48"/>
        <v>34557.255816518817</v>
      </c>
      <c r="J373" s="508">
        <f t="shared" ca="1" si="50"/>
        <v>2182347.6202090518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2145941.9265814126</v>
      </c>
      <c r="D374" s="494">
        <f t="shared" ca="1" si="44"/>
        <v>360066.18441717973</v>
      </c>
      <c r="E374" s="494">
        <f t="shared" ca="1" si="45"/>
        <v>1785875.7421642328</v>
      </c>
      <c r="F374" s="494">
        <f t="shared" ca="1" si="46"/>
        <v>64687881.381007403</v>
      </c>
      <c r="G374" s="495">
        <v>55040</v>
      </c>
      <c r="H374" s="494">
        <f t="shared" ca="1" si="47"/>
        <v>1800.3309220858987</v>
      </c>
      <c r="I374" s="496">
        <f t="shared" ca="1" si="48"/>
        <v>33657.879023365902</v>
      </c>
      <c r="J374" s="508">
        <f t="shared" ca="1" si="50"/>
        <v>2181400.136526864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2145941.9265814126</v>
      </c>
      <c r="D375" s="494">
        <f t="shared" ca="1" si="44"/>
        <v>350392.69081379013</v>
      </c>
      <c r="E375" s="494">
        <f t="shared" ca="1" si="45"/>
        <v>1795549.2357676225</v>
      </c>
      <c r="F375" s="494">
        <f t="shared" ca="1" si="46"/>
        <v>62892332.145239778</v>
      </c>
      <c r="G375" s="495">
        <v>55070</v>
      </c>
      <c r="H375" s="494">
        <f t="shared" ca="1" si="47"/>
        <v>1751.9634540689506</v>
      </c>
      <c r="I375" s="496">
        <f t="shared" ca="1" si="48"/>
        <v>31697.06187669362</v>
      </c>
      <c r="J375" s="508">
        <f t="shared" ca="1" si="50"/>
        <v>2179390.9519121754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2145941.9265814126</v>
      </c>
      <c r="D376" s="494">
        <f t="shared" ca="1" si="44"/>
        <v>340666.79912004882</v>
      </c>
      <c r="E376" s="494">
        <f t="shared" ca="1" si="45"/>
        <v>1805275.1274613638</v>
      </c>
      <c r="F376" s="494">
        <f t="shared" ca="1" si="46"/>
        <v>61087057.017778412</v>
      </c>
      <c r="G376" s="495">
        <v>55101</v>
      </c>
      <c r="H376" s="494">
        <f t="shared" ca="1" si="47"/>
        <v>1703.3339956002442</v>
      </c>
      <c r="I376" s="496">
        <f t="shared" ca="1" si="48"/>
        <v>31844.484176206406</v>
      </c>
      <c r="J376" s="508">
        <f t="shared" ca="1" si="50"/>
        <v>2179489.7447532192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2145941.9265814126</v>
      </c>
      <c r="D377" s="494">
        <f t="shared" ca="1" si="44"/>
        <v>330888.2255129664</v>
      </c>
      <c r="E377" s="494">
        <f t="shared" ca="1" si="45"/>
        <v>1815053.701068446</v>
      </c>
      <c r="F377" s="494">
        <f t="shared" ca="1" si="46"/>
        <v>59272003.316709965</v>
      </c>
      <c r="G377" s="495">
        <v>55131</v>
      </c>
      <c r="H377" s="494">
        <f t="shared" ca="1" si="47"/>
        <v>1654.441127564832</v>
      </c>
      <c r="I377" s="496">
        <f t="shared" ca="1" si="48"/>
        <v>29932.657938711418</v>
      </c>
      <c r="J377" s="508">
        <f t="shared" ca="1" si="50"/>
        <v>2177529.0256476887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2145941.9265814126</v>
      </c>
      <c r="D378" s="494">
        <f t="shared" ca="1" si="44"/>
        <v>321056.68463217898</v>
      </c>
      <c r="E378" s="494">
        <f t="shared" ca="1" si="45"/>
        <v>1824885.2419492337</v>
      </c>
      <c r="F378" s="494">
        <f t="shared" ca="1" si="46"/>
        <v>57447118.074760735</v>
      </c>
      <c r="G378" s="495">
        <v>55162</v>
      </c>
      <c r="H378" s="494">
        <f t="shared" ca="1" si="47"/>
        <v>1605.2834231608949</v>
      </c>
      <c r="I378" s="496">
        <f t="shared" ca="1" si="48"/>
        <v>30011.391012694145</v>
      </c>
      <c r="J378" s="508">
        <f t="shared" ca="1" si="50"/>
        <v>2177558.6010172674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2145941.9265814126</v>
      </c>
      <c r="D379" s="494">
        <f t="shared" ca="1" si="44"/>
        <v>311171.88957162068</v>
      </c>
      <c r="E379" s="494">
        <f t="shared" ca="1" si="45"/>
        <v>1834770.0370097919</v>
      </c>
      <c r="F379" s="494">
        <f t="shared" ca="1" si="46"/>
        <v>55612348.037750944</v>
      </c>
      <c r="G379" s="495">
        <v>55193</v>
      </c>
      <c r="H379" s="494">
        <f t="shared" ca="1" si="47"/>
        <v>1555.8594478581033</v>
      </c>
      <c r="I379" s="496">
        <f t="shared" ca="1" si="48"/>
        <v>29087.390785187181</v>
      </c>
      <c r="J379" s="508">
        <f t="shared" ca="1" si="50"/>
        <v>2176585.1768144579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2145941.9265814126</v>
      </c>
      <c r="D380" s="494">
        <f t="shared" ca="1" si="44"/>
        <v>301233.55187115096</v>
      </c>
      <c r="E380" s="494">
        <f t="shared" ca="1" si="45"/>
        <v>1844708.3747102616</v>
      </c>
      <c r="F380" s="494">
        <f t="shared" ca="1" si="46"/>
        <v>53767639.663040683</v>
      </c>
      <c r="G380" s="495">
        <v>55221</v>
      </c>
      <c r="H380" s="494">
        <f t="shared" ca="1" si="47"/>
        <v>1506.1677593557549</v>
      </c>
      <c r="I380" s="496">
        <f t="shared" ca="1" si="48"/>
        <v>25433.380502598095</v>
      </c>
      <c r="J380" s="508">
        <f t="shared" ca="1" si="50"/>
        <v>2172881.4748433661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2145941.9265814126</v>
      </c>
      <c r="D381" s="494">
        <f t="shared" ca="1" si="44"/>
        <v>291241.38150813704</v>
      </c>
      <c r="E381" s="494">
        <f t="shared" ca="1" si="45"/>
        <v>1854700.5450732755</v>
      </c>
      <c r="F381" s="494">
        <f t="shared" ca="1" si="46"/>
        <v>51912939.117967404</v>
      </c>
      <c r="G381" s="495">
        <v>55252</v>
      </c>
      <c r="H381" s="494">
        <f t="shared" ca="1" si="47"/>
        <v>1456.2069075406853</v>
      </c>
      <c r="I381" s="496">
        <f t="shared" ca="1" si="48"/>
        <v>27224.348216052931</v>
      </c>
      <c r="J381" s="508">
        <f t="shared" ca="1" si="50"/>
        <v>2174622.4817050062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2145941.9265814126</v>
      </c>
      <c r="D382" s="494">
        <f t="shared" ca="1" si="44"/>
        <v>281195.08688899013</v>
      </c>
      <c r="E382" s="494">
        <f t="shared" ca="1" si="45"/>
        <v>1864746.8396924224</v>
      </c>
      <c r="F382" s="494">
        <f t="shared" ca="1" si="46"/>
        <v>50048192.278274983</v>
      </c>
      <c r="G382" s="495">
        <v>55282</v>
      </c>
      <c r="H382" s="494">
        <f t="shared" ca="1" si="47"/>
        <v>1405.9754344449507</v>
      </c>
      <c r="I382" s="496">
        <f t="shared" ca="1" si="48"/>
        <v>25437.340167804028</v>
      </c>
      <c r="J382" s="508">
        <f t="shared" ca="1" si="50"/>
        <v>2172785.2421836616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2145941.9265814126</v>
      </c>
      <c r="D383" s="494">
        <f t="shared" ca="1" si="44"/>
        <v>271094.37484065618</v>
      </c>
      <c r="E383" s="494">
        <f t="shared" ca="1" si="45"/>
        <v>1874847.5517407563</v>
      </c>
      <c r="F383" s="494">
        <f t="shared" ca="1" si="46"/>
        <v>48173344.726534225</v>
      </c>
      <c r="G383" s="495">
        <v>55313</v>
      </c>
      <c r="H383" s="494">
        <f t="shared" ca="1" si="47"/>
        <v>1355.471874203281</v>
      </c>
      <c r="I383" s="496">
        <f t="shared" ca="1" si="48"/>
        <v>25341.068023566564</v>
      </c>
      <c r="J383" s="508">
        <f t="shared" ca="1" si="50"/>
        <v>2172638.4664791822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2145941.9265814126</v>
      </c>
      <c r="D384" s="494">
        <f t="shared" ca="1" si="44"/>
        <v>260938.95060206039</v>
      </c>
      <c r="E384" s="494">
        <f t="shared" ca="1" si="45"/>
        <v>1885002.9759793521</v>
      </c>
      <c r="F384" s="494">
        <f t="shared" ca="1" si="46"/>
        <v>46288341.750554875</v>
      </c>
      <c r="G384" s="495">
        <v>55343</v>
      </c>
      <c r="H384" s="494">
        <f t="shared" ca="1" si="47"/>
        <v>1304.6947530103018</v>
      </c>
      <c r="I384" s="496">
        <f t="shared" ca="1" si="48"/>
        <v>23604.938916001767</v>
      </c>
      <c r="J384" s="508">
        <f t="shared" ca="1" si="50"/>
        <v>2170851.5602504248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2145941.9265814126</v>
      </c>
      <c r="D385" s="494">
        <f t="shared" ca="1" si="44"/>
        <v>250728.51781550559</v>
      </c>
      <c r="E385" s="494">
        <f t="shared" ca="1" si="45"/>
        <v>1895213.4087659069</v>
      </c>
      <c r="F385" s="494">
        <f t="shared" ca="1" si="46"/>
        <v>44393128.34178897</v>
      </c>
      <c r="G385" s="495">
        <v>55374</v>
      </c>
      <c r="H385" s="494">
        <f t="shared" ca="1" si="47"/>
        <v>1253.6425890775279</v>
      </c>
      <c r="I385" s="496">
        <f t="shared" ca="1" si="48"/>
        <v>23437.330373030949</v>
      </c>
      <c r="J385" s="508">
        <f t="shared" ca="1" si="50"/>
        <v>2170632.899543521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2145941.9265814126</v>
      </c>
      <c r="D386" s="494">
        <f t="shared" ca="1" si="44"/>
        <v>240462.77851802361</v>
      </c>
      <c r="E386" s="494">
        <f t="shared" ca="1" si="45"/>
        <v>1905479.1480633889</v>
      </c>
      <c r="F386" s="494">
        <f t="shared" ca="1" si="46"/>
        <v>42487649.193725578</v>
      </c>
      <c r="G386" s="495">
        <v>55405</v>
      </c>
      <c r="H386" s="494">
        <f t="shared" ca="1" si="47"/>
        <v>1202.313892590118</v>
      </c>
      <c r="I386" s="496">
        <f t="shared" ca="1" si="48"/>
        <v>22477.720650392479</v>
      </c>
      <c r="J386" s="508">
        <f t="shared" ca="1" si="50"/>
        <v>2169621.9611243955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2145941.9265814126</v>
      </c>
      <c r="D387" s="494">
        <f t="shared" ca="1" si="44"/>
        <v>230141.43313268022</v>
      </c>
      <c r="E387" s="494">
        <f t="shared" ca="1" si="45"/>
        <v>1915800.4934487324</v>
      </c>
      <c r="F387" s="494">
        <f t="shared" ca="1" si="46"/>
        <v>40571848.700276844</v>
      </c>
      <c r="G387" s="495">
        <v>55435</v>
      </c>
      <c r="H387" s="494">
        <f t="shared" ca="1" si="47"/>
        <v>1150.7071656634012</v>
      </c>
      <c r="I387" s="496">
        <f t="shared" ca="1" si="48"/>
        <v>20818.94810492553</v>
      </c>
      <c r="J387" s="508">
        <f t="shared" ca="1" si="50"/>
        <v>2167911.5818520016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2145941.9265814126</v>
      </c>
      <c r="D388" s="494">
        <f t="shared" ca="1" si="44"/>
        <v>219764.18045983292</v>
      </c>
      <c r="E388" s="494">
        <f t="shared" ca="1" si="45"/>
        <v>1926177.7461215795</v>
      </c>
      <c r="F388" s="494">
        <f t="shared" ca="1" si="46"/>
        <v>38645670.954155266</v>
      </c>
      <c r="G388" s="495">
        <v>55466</v>
      </c>
      <c r="H388" s="494">
        <f t="shared" ca="1" si="47"/>
        <v>1098.8209022991646</v>
      </c>
      <c r="I388" s="496">
        <f t="shared" ca="1" si="48"/>
        <v>20542.879391906841</v>
      </c>
      <c r="J388" s="508">
        <f t="shared" ca="1" si="50"/>
        <v>2167583.6268756185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2145941.9265814126</v>
      </c>
      <c r="D389" s="494">
        <f t="shared" ca="1" si="44"/>
        <v>209330.71766834104</v>
      </c>
      <c r="E389" s="494">
        <f t="shared" ca="1" si="45"/>
        <v>1936611.2089130715</v>
      </c>
      <c r="F389" s="494">
        <f t="shared" ca="1" si="46"/>
        <v>36709059.745242193</v>
      </c>
      <c r="G389" s="495">
        <v>55496</v>
      </c>
      <c r="H389" s="494">
        <f t="shared" ca="1" si="47"/>
        <v>1046.6535883417052</v>
      </c>
      <c r="I389" s="496">
        <f t="shared" ca="1" si="48"/>
        <v>18936.37876753608</v>
      </c>
      <c r="J389" s="508">
        <f t="shared" ca="1" si="50"/>
        <v>2165924.9589372901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2145941.9265814126</v>
      </c>
      <c r="D390" s="494">
        <f t="shared" ca="1" si="44"/>
        <v>198840.74028672854</v>
      </c>
      <c r="E390" s="494">
        <f t="shared" ca="1" si="45"/>
        <v>1947101.186294684</v>
      </c>
      <c r="F390" s="494">
        <f t="shared" ca="1" si="46"/>
        <v>34761958.558947511</v>
      </c>
      <c r="G390" s="495">
        <v>55527</v>
      </c>
      <c r="H390" s="494">
        <f t="shared" ca="1" si="47"/>
        <v>994.20370143364266</v>
      </c>
      <c r="I390" s="496">
        <f t="shared" ca="1" si="48"/>
        <v>18587.020584340964</v>
      </c>
      <c r="J390" s="508">
        <f t="shared" ca="1" si="50"/>
        <v>2165523.1508671874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2145941.9265814126</v>
      </c>
      <c r="D391" s="494">
        <f t="shared" ca="1" si="44"/>
        <v>188293.94219429902</v>
      </c>
      <c r="E391" s="494">
        <f t="shared" ca="1" si="45"/>
        <v>1957647.9843871135</v>
      </c>
      <c r="F391" s="494">
        <f t="shared" ca="1" si="46"/>
        <v>32804310.574560396</v>
      </c>
      <c r="G391" s="495">
        <v>55558</v>
      </c>
      <c r="H391" s="494">
        <f t="shared" ca="1" si="47"/>
        <v>941.46971097149503</v>
      </c>
      <c r="I391" s="496">
        <f t="shared" ca="1" si="48"/>
        <v>17601.13835034709</v>
      </c>
      <c r="J391" s="508">
        <f t="shared" ca="1" si="50"/>
        <v>2164484.5346427313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2145941.9265814126</v>
      </c>
      <c r="D392" s="494">
        <f t="shared" ca="1" si="44"/>
        <v>177690.01561220214</v>
      </c>
      <c r="E392" s="494">
        <f t="shared" ca="1" si="45"/>
        <v>1968251.9109692103</v>
      </c>
      <c r="F392" s="494">
        <f t="shared" ca="1" si="46"/>
        <v>30836058.663591187</v>
      </c>
      <c r="G392" s="495">
        <v>55587</v>
      </c>
      <c r="H392" s="494">
        <f t="shared" ca="1" si="47"/>
        <v>888.45007806101069</v>
      </c>
      <c r="I392" s="496">
        <f t="shared" ca="1" si="48"/>
        <v>15538.308442150106</v>
      </c>
      <c r="J392" s="508">
        <f t="shared" ca="1" si="50"/>
        <v>2162368.6851016236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2145941.9265814126</v>
      </c>
      <c r="D393" s="494">
        <f t="shared" ca="1" si="44"/>
        <v>167028.65109445227</v>
      </c>
      <c r="E393" s="494">
        <f t="shared" ca="1" si="45"/>
        <v>1978913.2754869603</v>
      </c>
      <c r="F393" s="494">
        <f t="shared" ca="1" si="46"/>
        <v>28857145.388104226</v>
      </c>
      <c r="G393" s="495">
        <v>55618</v>
      </c>
      <c r="H393" s="494">
        <f t="shared" ca="1" si="47"/>
        <v>835.14325547226133</v>
      </c>
      <c r="I393" s="496">
        <f t="shared" ca="1" si="48"/>
        <v>15613.324369998336</v>
      </c>
      <c r="J393" s="508">
        <f t="shared" ca="1" si="50"/>
        <v>2162390.3942068829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2145941.9265814126</v>
      </c>
      <c r="D394" s="494">
        <f t="shared" ca="1" si="44"/>
        <v>156309.53751889791</v>
      </c>
      <c r="E394" s="494">
        <f t="shared" ca="1" si="45"/>
        <v>1989632.3890625145</v>
      </c>
      <c r="F394" s="494">
        <f t="shared" ca="1" si="46"/>
        <v>26867512.999041714</v>
      </c>
      <c r="G394" s="495">
        <v>55648</v>
      </c>
      <c r="H394" s="494">
        <f t="shared" ca="1" si="47"/>
        <v>781.5476875944895</v>
      </c>
      <c r="I394" s="496">
        <f t="shared" ca="1" si="48"/>
        <v>14140.001240171068</v>
      </c>
      <c r="J394" s="508">
        <f t="shared" ca="1" si="50"/>
        <v>2160863.4755091779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2145941.9265814126</v>
      </c>
      <c r="D395" s="494">
        <f t="shared" ca="1" si="44"/>
        <v>145532.36207814261</v>
      </c>
      <c r="E395" s="494">
        <f t="shared" ca="1" si="45"/>
        <v>2000409.56450327</v>
      </c>
      <c r="F395" s="494">
        <f t="shared" ca="1" si="46"/>
        <v>24867103.434538443</v>
      </c>
      <c r="G395" s="495">
        <v>55679</v>
      </c>
      <c r="H395" s="494">
        <f t="shared" ca="1" si="47"/>
        <v>727.66181039071307</v>
      </c>
      <c r="I395" s="496">
        <f t="shared" ca="1" si="48"/>
        <v>13603.917415181453</v>
      </c>
      <c r="J395" s="508">
        <f t="shared" ca="1" si="50"/>
        <v>2160273.5058069848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2145941.9265814126</v>
      </c>
      <c r="D396" s="494">
        <f t="shared" ca="1" si="44"/>
        <v>134696.81027041658</v>
      </c>
      <c r="E396" s="494">
        <f t="shared" ca="1" si="45"/>
        <v>2011245.116310996</v>
      </c>
      <c r="F396" s="494">
        <f t="shared" ca="1" si="46"/>
        <v>22855858.318227448</v>
      </c>
      <c r="G396" s="495">
        <v>55709</v>
      </c>
      <c r="H396" s="494">
        <f t="shared" ca="1" si="47"/>
        <v>673.48405135208293</v>
      </c>
      <c r="I396" s="496">
        <f t="shared" ca="1" si="48"/>
        <v>12184.880682923835</v>
      </c>
      <c r="J396" s="508">
        <f t="shared" ca="1" si="50"/>
        <v>2158800.2913156883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2145941.9265814126</v>
      </c>
      <c r="D397" s="494">
        <f t="shared" ca="1" si="44"/>
        <v>123802.56589039868</v>
      </c>
      <c r="E397" s="494">
        <f t="shared" ca="1" si="45"/>
        <v>2022139.360691014</v>
      </c>
      <c r="F397" s="494">
        <f t="shared" ca="1" si="46"/>
        <v>20833718.957536433</v>
      </c>
      <c r="G397" s="495">
        <v>55740</v>
      </c>
      <c r="H397" s="494">
        <f t="shared" ca="1" si="47"/>
        <v>619.01282945199341</v>
      </c>
      <c r="I397" s="496">
        <f t="shared" ca="1" si="48"/>
        <v>11572.682928462496</v>
      </c>
      <c r="J397" s="508">
        <f t="shared" ca="1" si="50"/>
        <v>2158133.6223393269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2145941.9265814126</v>
      </c>
      <c r="D398" s="494">
        <f t="shared" ca="1" si="44"/>
        <v>112849.31101998902</v>
      </c>
      <c r="E398" s="494">
        <f t="shared" ca="1" si="45"/>
        <v>2033092.6155614236</v>
      </c>
      <c r="F398" s="494">
        <f t="shared" ca="1" si="46"/>
        <v>18800626.341975011</v>
      </c>
      <c r="G398" s="495">
        <v>55771</v>
      </c>
      <c r="H398" s="494">
        <f t="shared" ca="1" si="47"/>
        <v>564.24655509994511</v>
      </c>
      <c r="I398" s="496">
        <f t="shared" ca="1" si="48"/>
        <v>10548.806365499278</v>
      </c>
      <c r="J398" s="508">
        <f t="shared" ca="1" si="50"/>
        <v>2157054.9795020116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2145941.9265814126</v>
      </c>
      <c r="D399" s="494">
        <f t="shared" ca="1" si="44"/>
        <v>101836.72601903131</v>
      </c>
      <c r="E399" s="494">
        <f t="shared" ca="1" si="45"/>
        <v>2044105.2005623812</v>
      </c>
      <c r="F399" s="494">
        <f t="shared" ca="1" si="46"/>
        <v>16756521.141412631</v>
      </c>
      <c r="G399" s="495">
        <v>55801</v>
      </c>
      <c r="H399" s="494">
        <f t="shared" ca="1" si="47"/>
        <v>509.18363009515656</v>
      </c>
      <c r="I399" s="496">
        <f t="shared" ca="1" si="48"/>
        <v>9212.3069075677558</v>
      </c>
      <c r="J399" s="508">
        <f t="shared" ca="1" si="50"/>
        <v>2155663.4171190755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2145941.9265814126</v>
      </c>
      <c r="D400" s="494">
        <f t="shared" ca="1" si="44"/>
        <v>90764.489515985086</v>
      </c>
      <c r="E400" s="494">
        <f t="shared" ca="1" si="45"/>
        <v>2055177.4370654274</v>
      </c>
      <c r="F400" s="494">
        <f t="shared" ca="1" si="46"/>
        <v>14701343.704347203</v>
      </c>
      <c r="G400" s="495">
        <v>55832</v>
      </c>
      <c r="H400" s="494">
        <f t="shared" ca="1" si="47"/>
        <v>453.82244757992544</v>
      </c>
      <c r="I400" s="496">
        <f t="shared" ca="1" si="48"/>
        <v>8484.3852046019274</v>
      </c>
      <c r="J400" s="508">
        <f t="shared" ca="1" si="50"/>
        <v>2154880.1342335944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2145941.9265814126</v>
      </c>
      <c r="D401" s="494">
        <f t="shared" ca="1" si="44"/>
        <v>79632.278398547351</v>
      </c>
      <c r="E401" s="494">
        <f t="shared" ca="1" si="45"/>
        <v>2066309.6481828652</v>
      </c>
      <c r="F401" s="494">
        <f t="shared" ca="1" si="46"/>
        <v>12635034.056164337</v>
      </c>
      <c r="G401" s="495">
        <v>55862</v>
      </c>
      <c r="H401" s="494">
        <f t="shared" ca="1" si="47"/>
        <v>398.16139199273675</v>
      </c>
      <c r="I401" s="496">
        <f t="shared" ca="1" si="48"/>
        <v>7203.6584151301286</v>
      </c>
      <c r="J401" s="508">
        <f t="shared" ca="1" si="50"/>
        <v>2153543.7463885355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2145941.9265814126</v>
      </c>
      <c r="D402" s="494">
        <f t="shared" ca="1" si="44"/>
        <v>68439.767804223491</v>
      </c>
      <c r="E402" s="494">
        <f t="shared" ca="1" si="45"/>
        <v>2077502.158777189</v>
      </c>
      <c r="F402" s="494">
        <f t="shared" ca="1" si="46"/>
        <v>10557531.897387149</v>
      </c>
      <c r="G402" s="495">
        <v>55893</v>
      </c>
      <c r="H402" s="494">
        <f t="shared" ca="1" si="47"/>
        <v>342.19883902111746</v>
      </c>
      <c r="I402" s="496">
        <f t="shared" ca="1" si="48"/>
        <v>6397.5389104378755</v>
      </c>
      <c r="J402" s="508">
        <f t="shared" ca="1" si="50"/>
        <v>2152681.6643308713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2145941.9265814126</v>
      </c>
      <c r="D403" s="494">
        <f t="shared" ca="1" si="44"/>
        <v>57186.631110847055</v>
      </c>
      <c r="E403" s="494">
        <f t="shared" ca="1" si="45"/>
        <v>2088755.2954705656</v>
      </c>
      <c r="F403" s="494">
        <f t="shared" ca="1" si="46"/>
        <v>8468776.6019165833</v>
      </c>
      <c r="G403" s="495">
        <v>55924</v>
      </c>
      <c r="H403" s="494">
        <f t="shared" ca="1" si="47"/>
        <v>285.93315555423527</v>
      </c>
      <c r="I403" s="496">
        <f t="shared" ca="1" si="48"/>
        <v>5345.6303173770257</v>
      </c>
      <c r="J403" s="508">
        <f t="shared" ca="1" si="50"/>
        <v>2151573.4900543438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2145941.9265814126</v>
      </c>
      <c r="D404" s="494">
        <f t="shared" ca="1" si="44"/>
        <v>45872.539927048158</v>
      </c>
      <c r="E404" s="494">
        <f t="shared" ca="1" si="45"/>
        <v>2100069.3866543644</v>
      </c>
      <c r="F404" s="494">
        <f t="shared" ca="1" si="46"/>
        <v>6368707.2152622193</v>
      </c>
      <c r="G404" s="495">
        <v>55952</v>
      </c>
      <c r="H404" s="494">
        <f t="shared" ca="1" si="47"/>
        <v>229.3626996352408</v>
      </c>
      <c r="I404" s="496">
        <f t="shared" ca="1" si="48"/>
        <v>3873.0538326098499</v>
      </c>
      <c r="J404" s="508">
        <f t="shared" ca="1" si="50"/>
        <v>2150044.3431136576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2145941.9265814126</v>
      </c>
      <c r="D405" s="494">
        <f t="shared" ca="1" si="44"/>
        <v>34497.164082670359</v>
      </c>
      <c r="E405" s="494">
        <f t="shared" ca="1" si="45"/>
        <v>2111444.762498742</v>
      </c>
      <c r="F405" s="494">
        <f t="shared" ca="1" si="46"/>
        <v>4257262.4527634773</v>
      </c>
      <c r="G405" s="495">
        <v>55983</v>
      </c>
      <c r="H405" s="494">
        <f t="shared" ca="1" si="47"/>
        <v>172.4858204133518</v>
      </c>
      <c r="I405" s="496">
        <f t="shared" ca="1" si="48"/>
        <v>3224.6887533277704</v>
      </c>
      <c r="J405" s="508">
        <f t="shared" ca="1" si="50"/>
        <v>2149339.1011551539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2145941.9265814126</v>
      </c>
      <c r="D406" s="494">
        <f t="shared" ca="1" si="44"/>
        <v>23060.171619135504</v>
      </c>
      <c r="E406" s="494">
        <f t="shared" ca="1" si="45"/>
        <v>2122881.7549622771</v>
      </c>
      <c r="F406" s="494">
        <f t="shared" ca="1" si="46"/>
        <v>2134380.6978012002</v>
      </c>
      <c r="G406" s="495">
        <v>56013</v>
      </c>
      <c r="H406" s="494">
        <f t="shared" ca="1" si="47"/>
        <v>115.30085809567753</v>
      </c>
      <c r="I406" s="496">
        <f t="shared" ca="1" si="48"/>
        <v>2086.0586018541039</v>
      </c>
      <c r="J406" s="508">
        <f t="shared" ca="1" si="50"/>
        <v>2148143.2860413622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2145941.9265814126</v>
      </c>
      <c r="D407" s="494">
        <f t="shared" ca="1" si="44"/>
        <v>11561.228779756502</v>
      </c>
      <c r="E407" s="494">
        <f t="shared" ca="1" si="45"/>
        <v>2134380.6978016561</v>
      </c>
      <c r="F407" s="494">
        <f t="shared" ca="1" si="46"/>
        <v>-4.5588240027427673E-7</v>
      </c>
      <c r="G407" s="495">
        <v>56044</v>
      </c>
      <c r="H407" s="494">
        <f t="shared" ca="1" si="47"/>
        <v>57.806143898782508</v>
      </c>
      <c r="I407" s="496">
        <f t="shared" ca="1" si="48"/>
        <v>1080.7080933200077</v>
      </c>
      <c r="J407" s="508">
        <f t="shared" ca="1" si="50"/>
        <v>2147080.4408186316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0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772539093.56930161</v>
      </c>
      <c r="D409" s="518">
        <f ca="1">SUM(D47:D407)</f>
        <v>433027862.68589658</v>
      </c>
      <c r="E409" s="517">
        <f ca="1">SUM(E47:E408)</f>
        <v>339511230.88341188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tqQYz+XFcW+uYXUN6rTj0HDudXicMnh+9E/mb7YlTgopDka+fa+LbqdA+HSVCQskXLIcnxt7s2LbKQ7KL8kW2w==" saltValue="SjcXfUToaAq3BqgCQqwLxA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topLeftCell="A13" zoomScale="70" zoomScaleNormal="70" zoomScaleSheetLayoutView="100" workbookViewId="0">
      <selection activeCell="H43" sqref="H43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7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'!O47</f>
        <v>6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+H42*D4</f>
        <v>2123577256.3132882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AFD'!M19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0.82724283938452614</v>
      </c>
      <c r="T5" s="410">
        <f ca="1">+W48*-1</f>
        <v>1756714079.1650062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'!O48</f>
        <v>360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0.172757160615474</v>
      </c>
      <c r="T6" s="410">
        <f ca="1">+W55*-1</f>
        <v>366863177.14828235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'!O49</f>
        <v>55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'!O50</f>
        <v>2636363.6363636362</v>
      </c>
      <c r="F8" s="392" t="s">
        <v>342</v>
      </c>
      <c r="G8" s="418"/>
      <c r="H8" s="419">
        <f ca="1">ABS(PMT(H6/12/100,H4,H42,,0))</f>
        <v>2237075.4652209179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4247154512.6265769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2425696.7116784146</v>
      </c>
      <c r="P10" s="399"/>
      <c r="T10" s="424">
        <f ca="1">+T4-T5-T6</f>
        <v>0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527014223.74950182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307424963.85387605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1.5010042536515689</v>
      </c>
      <c r="J17" s="438">
        <f ca="1">+SUM(J19:J37)</f>
        <v>0.99751362942680688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307424963.85387605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0.92246184831554212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307424963.85387605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145000000</v>
      </c>
      <c r="I19" s="446">
        <f>+H19/$H$22</f>
        <v>0.61647330032878578</v>
      </c>
      <c r="J19" s="446">
        <f ca="1">+H19/$H$42</f>
        <v>0.40968606035571997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219589259.89562574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'!O10</f>
        <v>65333333.333333336</v>
      </c>
      <c r="I20" s="446">
        <f>+H20/$H$22</f>
        <v>0.27776728014814256</v>
      </c>
      <c r="J20" s="446">
        <f ca="1">+H20/$H$42</f>
        <v>0.18459417891889912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87835703.958250314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'!O4</f>
        <v>24875555.555555567</v>
      </c>
      <c r="I21" s="447">
        <f>+H21/$H$22</f>
        <v>0.10575941952307173</v>
      </c>
      <c r="J21" s="447">
        <f ca="1">+H21/$H$42</f>
        <v>7.0283919687692431E-2</v>
      </c>
      <c r="K21" s="447"/>
      <c r="L21" s="447"/>
      <c r="M21" s="447"/>
      <c r="N21" s="447"/>
      <c r="P21" s="399"/>
      <c r="S21" s="448"/>
      <c r="T21" s="407">
        <f ca="1">SUM(T15:T20)</f>
        <v>1756714079.1650062</v>
      </c>
    </row>
    <row r="22" spans="1:20" ht="19.149999999999999" customHeight="1" thickBot="1">
      <c r="A22" s="391"/>
      <c r="B22" s="449">
        <f ca="1">+H22/$H$42</f>
        <v>0.66456415896231147</v>
      </c>
      <c r="H22" s="450">
        <f>SUM(H19:H21)</f>
        <v>235208888.8888889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'!O11</f>
        <v>2753756.1115428922</v>
      </c>
      <c r="I23" s="452">
        <f t="shared" ref="I23:I31" ca="1" si="1">+H23/$H$22</f>
        <v>1.1707704264713176E-2</v>
      </c>
      <c r="J23" s="447">
        <f t="shared" ref="J23:J31" ca="1" si="2">+H23/$H$42</f>
        <v>7.7805206380585799E-3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'!O5</f>
        <v>3560668.8840014916</v>
      </c>
      <c r="I24" s="452">
        <f t="shared" ca="1" si="1"/>
        <v>1.5138326195161474E-2</v>
      </c>
      <c r="J24" s="447">
        <f t="shared" ca="1" si="2"/>
        <v>1.0060389015984614E-2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'!O12</f>
        <v>8332893.1238891687</v>
      </c>
      <c r="I25" s="452">
        <f t="shared" ca="1" si="1"/>
        <v>3.542762845083449E-2</v>
      </c>
      <c r="J25" s="447">
        <f t="shared" ca="1" si="2"/>
        <v>2.3543932105458083E-2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'!O6*D4</f>
        <v>2908017.5489996774</v>
      </c>
      <c r="G26" s="444"/>
      <c r="H26" s="445">
        <f ca="1">F26/D4</f>
        <v>484669.59149994625</v>
      </c>
      <c r="I26" s="452">
        <f t="shared" ca="1" si="1"/>
        <v>2.060592156144664E-3</v>
      </c>
      <c r="J26" s="447">
        <f t="shared" ca="1" si="2"/>
        <v>1.3693956932126147E-3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'!P14*100</f>
        <v>17.842250384652168</v>
      </c>
      <c r="G27" s="444"/>
      <c r="H27" s="445">
        <f ca="1">+F27%*H22</f>
        <v>41966558.882513866</v>
      </c>
      <c r="I27" s="452">
        <f t="shared" ca="1" si="1"/>
        <v>0.17842250384652167</v>
      </c>
      <c r="J27" s="447">
        <f t="shared" ca="1" si="2"/>
        <v>0.11857320120871345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'!O7</f>
        <v>807782.65249991044</v>
      </c>
      <c r="I28" s="452">
        <f t="shared" ca="1" si="1"/>
        <v>3.4343202602411067E-3</v>
      </c>
      <c r="J28" s="447">
        <f t="shared" ca="1" si="2"/>
        <v>2.2823261553543577E-3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'!O15</f>
        <v>23061560.550720509</v>
      </c>
      <c r="I29" s="452">
        <f t="shared" ca="1" si="1"/>
        <v>9.804714719610208E-2</v>
      </c>
      <c r="J29" s="447">
        <f t="shared" ca="1" si="2"/>
        <v>6.5158619915031538E-2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-1353547.5116784147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7078590.8543776274</v>
      </c>
      <c r="I30" s="452">
        <f t="shared" ca="1" si="1"/>
        <v>3.0094912177071276E-2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-281398.3116784147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'!O8</f>
        <v>3231130.6099996418</v>
      </c>
      <c r="I31" s="452">
        <f t="shared" ca="1" si="1"/>
        <v>1.3737281040964427E-2</v>
      </c>
      <c r="J31" s="447">
        <f t="shared" ca="1" si="2"/>
        <v>9.1293046214174309E-3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790750.88832158549</v>
      </c>
    </row>
    <row r="32" spans="1:20" ht="19.149999999999999" customHeight="1" thickBot="1">
      <c r="A32" s="391"/>
      <c r="B32" s="465">
        <f ca="1">+H32/$H$42</f>
        <v>0.25789768935323065</v>
      </c>
      <c r="D32" s="436"/>
      <c r="E32" s="436"/>
      <c r="F32" s="394"/>
      <c r="G32" s="394"/>
      <c r="H32" s="450">
        <f ca="1">SUM(H23:H31)</f>
        <v>91277611.261045054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1862900.0883215852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7.5051781111264537E-2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'!P31*100</f>
        <v>0.66121434785720501</v>
      </c>
      <c r="G34" s="444"/>
      <c r="H34" s="445">
        <f ca="1">(F34%*T4)/D4</f>
        <v>2340232.9177626395</v>
      </c>
      <c r="I34" s="452">
        <f ca="1">+H34/$H$22</f>
        <v>9.9495938644910218E-3</v>
      </c>
      <c r="J34" s="447">
        <f ca="1">+H34/$H$42</f>
        <v>6.6121434785720509E-3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'!P28*100</f>
        <v>0.51043328998056137</v>
      </c>
      <c r="G35" s="444"/>
      <c r="H35" s="445">
        <f ca="1">(F35%*T4)/D4</f>
        <v>1806574.2091131425</v>
      </c>
      <c r="I35" s="452">
        <f ca="1">+H35/$H$22</f>
        <v>7.6807225171092747E-3</v>
      </c>
      <c r="J35" s="447">
        <f ca="1">+H35/$H$42</f>
        <v>5.1043328998056133E-3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'!O29*D4</f>
        <v>3710569.6757230489</v>
      </c>
      <c r="G36" s="444"/>
      <c r="H36" s="445">
        <f ca="1">+F36/D4</f>
        <v>618428.27928717481</v>
      </c>
      <c r="I36" s="452">
        <f ca="1">+H36/$H$22</f>
        <v>2.6292725679228739E-3</v>
      </c>
      <c r="J36" s="447">
        <f ca="1">+H36/$H$42</f>
        <v>1.7473203127843417E-3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21797807.16278448</v>
      </c>
      <c r="I37" s="452">
        <f ca="1">+H37/$H$22</f>
        <v>9.2674249114290994E-2</v>
      </c>
      <c r="J37" s="447">
        <f ca="1">+H37/$H$42</f>
        <v>6.1587984420102534E-2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7.5051781111264537E-2</v>
      </c>
      <c r="F38" s="439"/>
      <c r="G38" s="439"/>
      <c r="H38" s="450">
        <f ca="1">SUM(H34:H37)</f>
        <v>26563042.568947434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353049542.71888137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2.4863705731933351E-3</v>
      </c>
      <c r="G41" s="474"/>
      <c r="H41" s="417">
        <v>880000</v>
      </c>
      <c r="I41" s="474" t="s">
        <v>395</v>
      </c>
      <c r="N41" s="479"/>
      <c r="O41" s="479">
        <f ca="1">+S41*H4</f>
        <v>2075931.3111870221</v>
      </c>
      <c r="R41" s="480">
        <f>H5/1000/30</f>
        <v>1.6333333333333332E-5</v>
      </c>
      <c r="S41" s="481">
        <f ca="1">+R41*H40</f>
        <v>5766.475864408395</v>
      </c>
    </row>
    <row r="42" spans="1:25" ht="32.65" customHeight="1" thickBot="1">
      <c r="B42" s="449">
        <f ca="1">+H41/H42</f>
        <v>2.4863705731933351E-3</v>
      </c>
      <c r="F42" s="471" t="s">
        <v>396</v>
      </c>
      <c r="G42" s="482"/>
      <c r="H42" s="483">
        <f ca="1">+H40+H41</f>
        <v>353929542.71888137</v>
      </c>
      <c r="I42" s="482" t="s">
        <v>397</v>
      </c>
      <c r="N42" s="479"/>
      <c r="O42" s="429">
        <f ca="1">+S42*H4</f>
        <v>9320507927778468</v>
      </c>
      <c r="R42" s="470">
        <f>+H41/12</f>
        <v>73333.333333333328</v>
      </c>
      <c r="S42" s="481">
        <f ca="1">+R42*H40</f>
        <v>25890299799384.633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353929542.71888137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2237075.4652209179</v>
      </c>
      <c r="D48" s="494">
        <f t="shared" ref="D48:D111" ca="1" si="4">+F47*(($H$6/100)/$H$9)</f>
        <v>1917118.3563939407</v>
      </c>
      <c r="E48" s="494">
        <f t="shared" ref="E48:E111" ca="1" si="5">+C48-D48</f>
        <v>319957.1088269772</v>
      </c>
      <c r="F48" s="494">
        <f t="shared" ref="F48:F111" ca="1" si="6">IF(F47&lt;1,0,+F47-E48)</f>
        <v>353609585.61005437</v>
      </c>
      <c r="G48" s="495">
        <f>+S40+30</f>
        <v>45116</v>
      </c>
      <c r="H48" s="494">
        <f t="shared" ref="H48:H111" ca="1" si="7">+D48*$H$7/100</f>
        <v>9585.5917819697042</v>
      </c>
      <c r="I48" s="496">
        <f t="shared" ref="I48:I111" ca="1" si="8">+F47*$R$41*O48</f>
        <v>173425.47593225187</v>
      </c>
      <c r="J48" s="497">
        <f ca="1">D48+E48+H48+I48</f>
        <v>2420086.5329351393</v>
      </c>
      <c r="O48" s="400">
        <f>G48-S40</f>
        <v>30</v>
      </c>
      <c r="S48" s="390" t="s">
        <v>363</v>
      </c>
      <c r="T48" s="498">
        <f>+H22</f>
        <v>235208888.8888889</v>
      </c>
      <c r="U48" s="499"/>
      <c r="V48" s="500">
        <f ca="1">-SUM(T48:T54)*D4</f>
        <v>-1756714079.1650062</v>
      </c>
      <c r="W48" s="500">
        <f ca="1">+V48</f>
        <v>-1756714079.1650062</v>
      </c>
      <c r="X48" s="500">
        <f ca="1">+W48+W55</f>
        <v>-2123577256.3132885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2237075.4652209179</v>
      </c>
      <c r="D49" s="494">
        <f t="shared" ca="1" si="4"/>
        <v>1915385.2553877947</v>
      </c>
      <c r="E49" s="494">
        <f t="shared" ca="1" si="5"/>
        <v>321690.20983312326</v>
      </c>
      <c r="F49" s="494">
        <f t="shared" ca="1" si="6"/>
        <v>353287895.40022123</v>
      </c>
      <c r="G49" s="495">
        <v>45147</v>
      </c>
      <c r="H49" s="494">
        <f t="shared" ca="1" si="7"/>
        <v>9576.9262769389734</v>
      </c>
      <c r="I49" s="496">
        <f t="shared" ca="1" si="8"/>
        <v>179044.32018055752</v>
      </c>
      <c r="J49" s="497">
        <f t="shared" ref="J49:J112" ca="1" si="10">+C49+H49+I49</f>
        <v>2425696.7116784146</v>
      </c>
      <c r="O49" s="400">
        <f t="shared" ref="O49:O112" si="11">+G49-G48</f>
        <v>31</v>
      </c>
      <c r="S49" s="390" t="s">
        <v>415</v>
      </c>
      <c r="T49" s="498">
        <f ca="1">+H23</f>
        <v>2753756.1115428922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2237075.4652209179</v>
      </c>
      <c r="D50" s="494">
        <f t="shared" ca="1" si="4"/>
        <v>1913642.7667511983</v>
      </c>
      <c r="E50" s="494">
        <f t="shared" ca="1" si="5"/>
        <v>323432.69846971962</v>
      </c>
      <c r="F50" s="494">
        <f t="shared" ca="1" si="6"/>
        <v>352964462.70175153</v>
      </c>
      <c r="G50" s="495">
        <v>45178</v>
      </c>
      <c r="H50" s="494">
        <f t="shared" ca="1" si="7"/>
        <v>9568.2138337559918</v>
      </c>
      <c r="I50" s="496">
        <f t="shared" ca="1" si="8"/>
        <v>178881.437704312</v>
      </c>
      <c r="J50" s="497">
        <f t="shared" ca="1" si="10"/>
        <v>2425525.1167589859</v>
      </c>
      <c r="O50" s="400">
        <f t="shared" si="11"/>
        <v>31</v>
      </c>
      <c r="S50" s="390" t="s">
        <v>416</v>
      </c>
      <c r="T50" s="498">
        <f ca="1">+H25</f>
        <v>8332893.1238891687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2237075.4652209179</v>
      </c>
      <c r="D51" s="494">
        <f t="shared" ca="1" si="4"/>
        <v>1911890.8396344874</v>
      </c>
      <c r="E51" s="494">
        <f t="shared" ca="1" si="5"/>
        <v>325184.62558643054</v>
      </c>
      <c r="F51" s="494">
        <f t="shared" ca="1" si="6"/>
        <v>352639278.07616508</v>
      </c>
      <c r="G51" s="495">
        <v>45208</v>
      </c>
      <c r="H51" s="494">
        <f t="shared" ca="1" si="7"/>
        <v>9559.4541981724378</v>
      </c>
      <c r="I51" s="496">
        <f t="shared" ca="1" si="8"/>
        <v>172952.58672385823</v>
      </c>
      <c r="J51" s="497">
        <f t="shared" ca="1" si="10"/>
        <v>2419587.5061429483</v>
      </c>
      <c r="O51" s="400">
        <f t="shared" si="11"/>
        <v>30</v>
      </c>
      <c r="S51" s="390" t="s">
        <v>417</v>
      </c>
      <c r="T51" s="498">
        <f ca="1">+H26</f>
        <v>484669.59149994625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2237075.4652209179</v>
      </c>
      <c r="D52" s="494">
        <f t="shared" ca="1" si="4"/>
        <v>1910129.4229125609</v>
      </c>
      <c r="E52" s="494">
        <f t="shared" ca="1" si="5"/>
        <v>326946.04230835708</v>
      </c>
      <c r="F52" s="494">
        <f t="shared" ca="1" si="6"/>
        <v>352312332.03385675</v>
      </c>
      <c r="G52" s="495">
        <v>45239</v>
      </c>
      <c r="H52" s="494">
        <f t="shared" ca="1" si="7"/>
        <v>9550.6471145628038</v>
      </c>
      <c r="I52" s="496">
        <f t="shared" ca="1" si="8"/>
        <v>178553.0211325649</v>
      </c>
      <c r="J52" s="497">
        <f t="shared" ca="1" si="10"/>
        <v>2425179.1334680459</v>
      </c>
      <c r="O52" s="400">
        <f t="shared" si="11"/>
        <v>31</v>
      </c>
      <c r="S52" s="390" t="s">
        <v>418</v>
      </c>
      <c r="T52" s="498">
        <f ca="1">+H27</f>
        <v>41966558.882513866</v>
      </c>
      <c r="U52" s="499"/>
      <c r="V52" s="501"/>
      <c r="W52" s="501"/>
      <c r="X52" s="503">
        <f ca="1">+W48+W55+T4</f>
        <v>0</v>
      </c>
      <c r="Y52" s="492"/>
    </row>
    <row r="53" spans="2:25" ht="17.649999999999999" customHeight="1">
      <c r="B53" s="488">
        <v>6</v>
      </c>
      <c r="C53" s="493">
        <f t="shared" ca="1" si="9"/>
        <v>2237075.4652209179</v>
      </c>
      <c r="D53" s="494">
        <f t="shared" ca="1" si="4"/>
        <v>1908358.4651833908</v>
      </c>
      <c r="E53" s="494">
        <f t="shared" ca="1" si="5"/>
        <v>328717.00003752718</v>
      </c>
      <c r="F53" s="494">
        <f t="shared" ca="1" si="6"/>
        <v>351983615.0338192</v>
      </c>
      <c r="G53" s="495">
        <v>45269</v>
      </c>
      <c r="H53" s="494">
        <f t="shared" ca="1" si="7"/>
        <v>9541.7923259169547</v>
      </c>
      <c r="I53" s="496">
        <f t="shared" ca="1" si="8"/>
        <v>172633.04269658981</v>
      </c>
      <c r="J53" s="497">
        <f t="shared" ca="1" si="10"/>
        <v>2419250.3002434247</v>
      </c>
      <c r="O53" s="400">
        <f t="shared" si="11"/>
        <v>30</v>
      </c>
      <c r="Q53" s="491"/>
      <c r="S53" s="390" t="s">
        <v>378</v>
      </c>
      <c r="T53" s="504">
        <f ca="1">+H28</f>
        <v>807782.65249991044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2237075.4652209179</v>
      </c>
      <c r="D54" s="494">
        <f t="shared" ca="1" si="4"/>
        <v>1906577.9147665207</v>
      </c>
      <c r="E54" s="494">
        <f t="shared" ca="1" si="5"/>
        <v>330497.55045439722</v>
      </c>
      <c r="F54" s="494">
        <f t="shared" ca="1" si="6"/>
        <v>351653117.48336482</v>
      </c>
      <c r="G54" s="495">
        <v>45300</v>
      </c>
      <c r="H54" s="494">
        <f t="shared" ca="1" si="7"/>
        <v>9532.8895738326028</v>
      </c>
      <c r="I54" s="496">
        <f t="shared" ca="1" si="8"/>
        <v>178221.03707879042</v>
      </c>
      <c r="J54" s="497">
        <f t="shared" ca="1" si="10"/>
        <v>2424829.3918735408</v>
      </c>
      <c r="O54" s="400">
        <f t="shared" si="11"/>
        <v>31</v>
      </c>
      <c r="S54" s="390" t="s">
        <v>419</v>
      </c>
      <c r="T54" s="504">
        <f ca="1">+H31</f>
        <v>3231130.6099996418</v>
      </c>
      <c r="Y54" s="492"/>
    </row>
    <row r="55" spans="2:25" ht="17.649999999999999" customHeight="1">
      <c r="B55" s="488">
        <v>8</v>
      </c>
      <c r="C55" s="493">
        <f t="shared" ca="1" si="9"/>
        <v>2237075.4652209179</v>
      </c>
      <c r="D55" s="494">
        <f t="shared" ca="1" si="4"/>
        <v>1904787.7197015595</v>
      </c>
      <c r="E55" s="494">
        <f t="shared" ca="1" si="5"/>
        <v>332287.74551935843</v>
      </c>
      <c r="F55" s="494">
        <f t="shared" ca="1" si="6"/>
        <v>351320829.73784548</v>
      </c>
      <c r="G55" s="495">
        <v>45331</v>
      </c>
      <c r="H55" s="494">
        <f t="shared" ca="1" si="7"/>
        <v>9523.938598507797</v>
      </c>
      <c r="I55" s="496">
        <f t="shared" ca="1" si="8"/>
        <v>178053.69515241036</v>
      </c>
      <c r="J55" s="497">
        <f t="shared" ca="1" si="10"/>
        <v>2424653.0989718363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-21364013.30400895</v>
      </c>
      <c r="W55" s="500">
        <f ca="1">+SUM(U55:V67)</f>
        <v>-366863177.14828235</v>
      </c>
      <c r="Y55" s="492"/>
    </row>
    <row r="56" spans="2:25" ht="17.649999999999999" customHeight="1">
      <c r="B56" s="488">
        <v>9</v>
      </c>
      <c r="C56" s="493">
        <f t="shared" ca="1" si="9"/>
        <v>2237075.4652209179</v>
      </c>
      <c r="D56" s="494">
        <f t="shared" ca="1" si="4"/>
        <v>1902987.827746663</v>
      </c>
      <c r="E56" s="494">
        <f t="shared" ca="1" si="5"/>
        <v>334087.63747425494</v>
      </c>
      <c r="F56" s="494">
        <f t="shared" ca="1" si="6"/>
        <v>350986742.10037124</v>
      </c>
      <c r="G56" s="495">
        <v>45360</v>
      </c>
      <c r="H56" s="494">
        <f t="shared" ca="1" si="7"/>
        <v>9514.9391387333144</v>
      </c>
      <c r="I56" s="496">
        <f t="shared" ca="1" si="8"/>
        <v>166408.9663524928</v>
      </c>
      <c r="J56" s="497">
        <f t="shared" ca="1" si="10"/>
        <v>2412999.3707121443</v>
      </c>
      <c r="O56" s="400">
        <f t="shared" si="11"/>
        <v>29</v>
      </c>
      <c r="Q56" s="491"/>
      <c r="S56" s="390" t="s">
        <v>372</v>
      </c>
      <c r="T56" s="506">
        <f ca="1">+H24</f>
        <v>3560668.8840014916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2237075.4652209179</v>
      </c>
      <c r="D57" s="494">
        <f t="shared" ca="1" si="4"/>
        <v>1901178.186377011</v>
      </c>
      <c r="E57" s="494">
        <f t="shared" ca="1" si="5"/>
        <v>335897.27884390694</v>
      </c>
      <c r="F57" s="494">
        <f t="shared" ca="1" si="6"/>
        <v>350650844.82152736</v>
      </c>
      <c r="G57" s="495">
        <v>45391</v>
      </c>
      <c r="H57" s="494">
        <f t="shared" ca="1" si="7"/>
        <v>9505.8909318850547</v>
      </c>
      <c r="I57" s="496">
        <f t="shared" ca="1" si="8"/>
        <v>177716.28708348793</v>
      </c>
      <c r="J57" s="497">
        <f t="shared" ca="1" si="10"/>
        <v>2424297.6432362911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-59058314.997452274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2237075.4652209179</v>
      </c>
      <c r="D58" s="494">
        <f t="shared" ca="1" si="4"/>
        <v>1899358.7427832733</v>
      </c>
      <c r="E58" s="494">
        <f t="shared" ca="1" si="5"/>
        <v>337716.72243764461</v>
      </c>
      <c r="F58" s="494">
        <f t="shared" ca="1" si="6"/>
        <v>350313128.09908974</v>
      </c>
      <c r="G58" s="495">
        <v>45421</v>
      </c>
      <c r="H58" s="494">
        <f t="shared" ca="1" si="7"/>
        <v>9496.793713916366</v>
      </c>
      <c r="I58" s="496">
        <f t="shared" ca="1" si="8"/>
        <v>171818.91396254839</v>
      </c>
      <c r="J58" s="497">
        <f t="shared" ca="1" si="10"/>
        <v>2418391.1728973831</v>
      </c>
      <c r="O58" s="400">
        <f t="shared" si="11"/>
        <v>30</v>
      </c>
      <c r="Q58" s="491"/>
      <c r="S58" s="390" t="s">
        <v>422</v>
      </c>
      <c r="T58" s="507">
        <f ca="1">+H36</f>
        <v>618428.27928717481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2237075.4652209179</v>
      </c>
      <c r="D59" s="494">
        <f t="shared" ca="1" si="4"/>
        <v>1897529.4438700695</v>
      </c>
      <c r="E59" s="494">
        <f t="shared" ca="1" si="5"/>
        <v>339546.02135084849</v>
      </c>
      <c r="F59" s="494">
        <f t="shared" ca="1" si="6"/>
        <v>349973582.07773888</v>
      </c>
      <c r="G59" s="495">
        <v>45452</v>
      </c>
      <c r="H59" s="494">
        <f t="shared" ca="1" si="7"/>
        <v>9487.6472193503469</v>
      </c>
      <c r="I59" s="496">
        <f t="shared" ca="1" si="8"/>
        <v>177375.21386083911</v>
      </c>
      <c r="J59" s="497">
        <f t="shared" ca="1" si="10"/>
        <v>2423938.3263011076</v>
      </c>
      <c r="O59" s="400">
        <f t="shared" si="11"/>
        <v>31</v>
      </c>
      <c r="Q59" s="491"/>
      <c r="S59" s="390" t="s">
        <v>423</v>
      </c>
      <c r="T59" s="504">
        <f ca="1">+H29*0.4</f>
        <v>9224624.220288204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2237075.4652209179</v>
      </c>
      <c r="D60" s="494">
        <f t="shared" ca="1" si="4"/>
        <v>1895690.236254419</v>
      </c>
      <c r="E60" s="494">
        <f t="shared" ca="1" si="5"/>
        <v>341385.22896649898</v>
      </c>
      <c r="F60" s="494">
        <f t="shared" ca="1" si="6"/>
        <v>349632196.84877241</v>
      </c>
      <c r="G60" s="495">
        <v>45482</v>
      </c>
      <c r="H60" s="494">
        <f t="shared" ca="1" si="7"/>
        <v>9478.4511812720957</v>
      </c>
      <c r="I60" s="496">
        <f t="shared" ca="1" si="8"/>
        <v>171487.05521809205</v>
      </c>
      <c r="J60" s="497">
        <f t="shared" ca="1" si="10"/>
        <v>2418040.9716202822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2237075.4652209179</v>
      </c>
      <c r="D61" s="494">
        <f t="shared" ca="1" si="4"/>
        <v>1893841.066264184</v>
      </c>
      <c r="E61" s="494">
        <f t="shared" ca="1" si="5"/>
        <v>343234.39895673399</v>
      </c>
      <c r="F61" s="494">
        <f t="shared" ca="1" si="6"/>
        <v>349288962.44981569</v>
      </c>
      <c r="G61" s="495">
        <v>45513</v>
      </c>
      <c r="H61" s="494">
        <f t="shared" ca="1" si="7"/>
        <v>9469.2053313209199</v>
      </c>
      <c r="I61" s="496">
        <f t="shared" ca="1" si="8"/>
        <v>177030.43567109507</v>
      </c>
      <c r="J61" s="497">
        <f t="shared" ca="1" si="10"/>
        <v>2423575.1062233341</v>
      </c>
      <c r="O61" s="400">
        <f t="shared" si="11"/>
        <v>31</v>
      </c>
      <c r="Q61" s="491"/>
      <c r="S61" s="390" t="s">
        <v>425</v>
      </c>
      <c r="T61" s="504">
        <f ca="1">+H30</f>
        <v>7078590.8543776274</v>
      </c>
      <c r="U61" s="492"/>
      <c r="V61" s="500">
        <f ca="1">-SUM(T61:T63)*D4</f>
        <v>-178538388.10297263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2237075.4652209179</v>
      </c>
      <c r="D62" s="494">
        <f t="shared" ca="1" si="4"/>
        <v>1891981.8799365016</v>
      </c>
      <c r="E62" s="494">
        <f t="shared" ca="1" si="5"/>
        <v>345093.58528441633</v>
      </c>
      <c r="F62" s="494">
        <f t="shared" ca="1" si="6"/>
        <v>348943868.86453128</v>
      </c>
      <c r="G62" s="495">
        <v>45544</v>
      </c>
      <c r="H62" s="494">
        <f t="shared" ca="1" si="7"/>
        <v>9459.9093996825086</v>
      </c>
      <c r="I62" s="496">
        <f t="shared" ca="1" si="8"/>
        <v>176856.64465375667</v>
      </c>
      <c r="J62" s="497">
        <f t="shared" ca="1" si="10"/>
        <v>2423392.0192743572</v>
      </c>
      <c r="O62" s="400">
        <f t="shared" si="11"/>
        <v>31</v>
      </c>
      <c r="Q62" s="491"/>
      <c r="S62" s="390" t="s">
        <v>426</v>
      </c>
      <c r="T62" s="504">
        <f ca="1">+H37</f>
        <v>21797807.16278448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2237075.4652209179</v>
      </c>
      <c r="D63" s="494">
        <f t="shared" ca="1" si="4"/>
        <v>1890112.6230162112</v>
      </c>
      <c r="E63" s="494">
        <f t="shared" ca="1" si="5"/>
        <v>346962.84220470674</v>
      </c>
      <c r="F63" s="494">
        <f t="shared" ca="1" si="6"/>
        <v>348596906.02232659</v>
      </c>
      <c r="G63" s="495">
        <v>45574</v>
      </c>
      <c r="H63" s="494">
        <f t="shared" ca="1" si="7"/>
        <v>9450.5631150810568</v>
      </c>
      <c r="I63" s="496">
        <f t="shared" ca="1" si="8"/>
        <v>170982.4957436203</v>
      </c>
      <c r="J63" s="497">
        <f t="shared" ca="1" si="10"/>
        <v>2417508.5240796194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2237075.4652209179</v>
      </c>
      <c r="D64" s="494">
        <f t="shared" ca="1" si="4"/>
        <v>1888233.2409542692</v>
      </c>
      <c r="E64" s="494">
        <f t="shared" ca="1" si="5"/>
        <v>348842.22426664876</v>
      </c>
      <c r="F64" s="494">
        <f t="shared" ca="1" si="6"/>
        <v>348248063.79805994</v>
      </c>
      <c r="G64" s="495">
        <v>45605</v>
      </c>
      <c r="H64" s="494">
        <f t="shared" ca="1" si="7"/>
        <v>9441.1662047713453</v>
      </c>
      <c r="I64" s="496">
        <f t="shared" ca="1" si="8"/>
        <v>176506.23341597134</v>
      </c>
      <c r="J64" s="497">
        <f t="shared" ca="1" si="10"/>
        <v>2423022.864841661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-10839445.254678855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2237075.4652209179</v>
      </c>
      <c r="D65" s="494">
        <f t="shared" ca="1" si="4"/>
        <v>1886343.6789061581</v>
      </c>
      <c r="E65" s="494">
        <f t="shared" ca="1" si="5"/>
        <v>350731.78631475987</v>
      </c>
      <c r="F65" s="494">
        <f t="shared" ca="1" si="6"/>
        <v>347897332.01174515</v>
      </c>
      <c r="G65" s="495">
        <v>45635</v>
      </c>
      <c r="H65" s="494">
        <f t="shared" ca="1" si="7"/>
        <v>9431.7183945307897</v>
      </c>
      <c r="I65" s="496">
        <f t="shared" ca="1" si="8"/>
        <v>170641.55126104935</v>
      </c>
      <c r="J65" s="497">
        <f t="shared" ca="1" si="10"/>
        <v>2417148.7348764981</v>
      </c>
      <c r="O65" s="400">
        <f t="shared" si="11"/>
        <v>30</v>
      </c>
      <c r="Q65" s="491"/>
      <c r="S65" s="390" t="s">
        <v>429</v>
      </c>
      <c r="T65" s="504">
        <f ca="1">+H35</f>
        <v>1806574.2091131425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2237075.4652209179</v>
      </c>
      <c r="D66" s="494">
        <f t="shared" ca="1" si="4"/>
        <v>1884443.8817302864</v>
      </c>
      <c r="E66" s="494">
        <f t="shared" ca="1" si="5"/>
        <v>352631.58349063154</v>
      </c>
      <c r="F66" s="494">
        <f t="shared" ca="1" si="6"/>
        <v>347544700.42825454</v>
      </c>
      <c r="G66" s="495">
        <v>45666</v>
      </c>
      <c r="H66" s="494">
        <f t="shared" ca="1" si="7"/>
        <v>9422.2194086514319</v>
      </c>
      <c r="I66" s="496">
        <f t="shared" ca="1" si="8"/>
        <v>176152.01577528028</v>
      </c>
      <c r="J66" s="508">
        <f t="shared" ca="1" si="10"/>
        <v>2422649.7004048494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2237075.4652209179</v>
      </c>
      <c r="D67" s="494">
        <f t="shared" ca="1" si="4"/>
        <v>1882533.7939863789</v>
      </c>
      <c r="E67" s="494">
        <f t="shared" ca="1" si="5"/>
        <v>354541.67123453901</v>
      </c>
      <c r="F67" s="494">
        <f t="shared" ca="1" si="6"/>
        <v>347190158.75702</v>
      </c>
      <c r="G67" s="495">
        <v>45697</v>
      </c>
      <c r="H67" s="494">
        <f t="shared" ca="1" si="7"/>
        <v>9412.668969931894</v>
      </c>
      <c r="I67" s="496">
        <f t="shared" ca="1" si="8"/>
        <v>175973.46665017289</v>
      </c>
      <c r="J67" s="508">
        <f t="shared" ca="1" si="10"/>
        <v>2422461.600841023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2340232.9177626395</v>
      </c>
      <c r="U67" s="492"/>
      <c r="V67" s="500">
        <f ca="1">-SUM(T67:T68)*D4</f>
        <v>-97063015.489169657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2237075.4652209179</v>
      </c>
      <c r="D68" s="494">
        <f t="shared" ca="1" si="4"/>
        <v>1880613.3599338583</v>
      </c>
      <c r="E68" s="494">
        <f t="shared" ca="1" si="5"/>
        <v>356462.10528705968</v>
      </c>
      <c r="F68" s="494">
        <f t="shared" ca="1" si="6"/>
        <v>346833696.65173292</v>
      </c>
      <c r="G68" s="495">
        <v>45725</v>
      </c>
      <c r="H68" s="494">
        <f t="shared" ca="1" si="7"/>
        <v>9403.0667996692919</v>
      </c>
      <c r="I68" s="496">
        <f t="shared" ca="1" si="8"/>
        <v>158781.63260487714</v>
      </c>
      <c r="J68" s="508">
        <f t="shared" ca="1" si="10"/>
        <v>2405260.164625464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13836936.330432305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2237075.4652209179</v>
      </c>
      <c r="D69" s="494">
        <f t="shared" ca="1" si="4"/>
        <v>1878682.5235302201</v>
      </c>
      <c r="E69" s="494">
        <f t="shared" ca="1" si="5"/>
        <v>358392.9416906978</v>
      </c>
      <c r="F69" s="494">
        <f t="shared" ca="1" si="6"/>
        <v>346475303.71004224</v>
      </c>
      <c r="G69" s="495">
        <v>45756</v>
      </c>
      <c r="H69" s="494">
        <f t="shared" ca="1" si="7"/>
        <v>9393.4126176510999</v>
      </c>
      <c r="I69" s="496">
        <f t="shared" ca="1" si="8"/>
        <v>175613.46173799408</v>
      </c>
      <c r="J69" s="508">
        <f t="shared" ca="1" si="10"/>
        <v>2422082.3395765633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2237075.4652209179</v>
      </c>
      <c r="D70" s="494">
        <f t="shared" ca="1" si="4"/>
        <v>1876741.2284293955</v>
      </c>
      <c r="E70" s="494">
        <f t="shared" ca="1" si="5"/>
        <v>360334.23679152247</v>
      </c>
      <c r="F70" s="494">
        <f t="shared" ca="1" si="6"/>
        <v>346114969.47325069</v>
      </c>
      <c r="G70" s="495">
        <v>45786</v>
      </c>
      <c r="H70" s="494">
        <f t="shared" ca="1" si="7"/>
        <v>9383.7061421469771</v>
      </c>
      <c r="I70" s="496">
        <f t="shared" ca="1" si="8"/>
        <v>169772.89881792068</v>
      </c>
      <c r="J70" s="508">
        <f t="shared" ca="1" si="10"/>
        <v>2416232.0701809856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2237075.4652209179</v>
      </c>
      <c r="D71" s="494">
        <f t="shared" ca="1" si="4"/>
        <v>1874789.4179801079</v>
      </c>
      <c r="E71" s="494">
        <f t="shared" ca="1" si="5"/>
        <v>362286.04724081</v>
      </c>
      <c r="F71" s="494">
        <f t="shared" ca="1" si="6"/>
        <v>345752683.42600989</v>
      </c>
      <c r="G71" s="495">
        <v>45817</v>
      </c>
      <c r="H71" s="494">
        <f t="shared" ca="1" si="7"/>
        <v>9373.9470899005391</v>
      </c>
      <c r="I71" s="496">
        <f t="shared" ca="1" si="8"/>
        <v>175249.54620995591</v>
      </c>
      <c r="J71" s="508">
        <f t="shared" ca="1" si="10"/>
        <v>2421698.9585207747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2237075.4652209179</v>
      </c>
      <c r="D72" s="494">
        <f t="shared" ca="1" si="4"/>
        <v>1872827.0352242202</v>
      </c>
      <c r="E72" s="494">
        <f t="shared" ca="1" si="5"/>
        <v>364248.4299966977</v>
      </c>
      <c r="F72" s="494">
        <f t="shared" ca="1" si="6"/>
        <v>345388434.99601322</v>
      </c>
      <c r="G72" s="495">
        <v>45847</v>
      </c>
      <c r="H72" s="494">
        <f t="shared" ca="1" si="7"/>
        <v>9364.1351761211008</v>
      </c>
      <c r="I72" s="496">
        <f t="shared" ca="1" si="8"/>
        <v>169418.81487874483</v>
      </c>
      <c r="J72" s="508">
        <f t="shared" ca="1" si="10"/>
        <v>2415858.4152757842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2237075.4652209179</v>
      </c>
      <c r="D73" s="494">
        <f t="shared" ca="1" si="4"/>
        <v>1870854.0228950717</v>
      </c>
      <c r="E73" s="494">
        <f t="shared" ca="1" si="5"/>
        <v>366221.44232584629</v>
      </c>
      <c r="F73" s="494">
        <f t="shared" ca="1" si="6"/>
        <v>345022213.55368739</v>
      </c>
      <c r="G73" s="495">
        <v>45878</v>
      </c>
      <c r="H73" s="494">
        <f t="shared" ca="1" si="7"/>
        <v>9354.2701144753592</v>
      </c>
      <c r="I73" s="496">
        <f t="shared" ca="1" si="8"/>
        <v>174881.67758631468</v>
      </c>
      <c r="J73" s="508">
        <f t="shared" ca="1" si="10"/>
        <v>2421311.4129217081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2237075.4652209179</v>
      </c>
      <c r="D74" s="494">
        <f t="shared" ca="1" si="4"/>
        <v>1868870.3234158067</v>
      </c>
      <c r="E74" s="494">
        <f t="shared" ca="1" si="5"/>
        <v>368205.1418051112</v>
      </c>
      <c r="F74" s="494">
        <f t="shared" ca="1" si="6"/>
        <v>344654008.41188228</v>
      </c>
      <c r="G74" s="495">
        <v>45909</v>
      </c>
      <c r="H74" s="494">
        <f t="shared" ca="1" si="7"/>
        <v>9344.3516170790335</v>
      </c>
      <c r="I74" s="496">
        <f t="shared" ca="1" si="8"/>
        <v>174696.24746268371</v>
      </c>
      <c r="J74" s="508">
        <f t="shared" ca="1" si="10"/>
        <v>2421116.064300681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2237075.4652209179</v>
      </c>
      <c r="D75" s="494">
        <f t="shared" ca="1" si="4"/>
        <v>1866875.8788976958</v>
      </c>
      <c r="E75" s="494">
        <f t="shared" ca="1" si="5"/>
        <v>370199.58632322215</v>
      </c>
      <c r="F75" s="494">
        <f t="shared" ca="1" si="6"/>
        <v>344283808.82555908</v>
      </c>
      <c r="G75" s="495">
        <v>45939</v>
      </c>
      <c r="H75" s="494">
        <f t="shared" ca="1" si="7"/>
        <v>9334.3793944884783</v>
      </c>
      <c r="I75" s="496">
        <f t="shared" ca="1" si="8"/>
        <v>168880.4641218223</v>
      </c>
      <c r="J75" s="508">
        <f t="shared" ca="1" si="10"/>
        <v>2415290.3087372286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2237075.4652209179</v>
      </c>
      <c r="D76" s="494">
        <f t="shared" ca="1" si="4"/>
        <v>1864870.6311384451</v>
      </c>
      <c r="E76" s="494">
        <f t="shared" ca="1" si="5"/>
        <v>372204.83408247284</v>
      </c>
      <c r="F76" s="494">
        <f t="shared" ca="1" si="6"/>
        <v>343911603.9914766</v>
      </c>
      <c r="G76" s="495">
        <v>45970</v>
      </c>
      <c r="H76" s="494">
        <f t="shared" ca="1" si="7"/>
        <v>9324.3531556922262</v>
      </c>
      <c r="I76" s="496">
        <f t="shared" ca="1" si="8"/>
        <v>174322.3685353414</v>
      </c>
      <c r="J76" s="508">
        <f t="shared" ca="1" si="10"/>
        <v>2420722.1869119513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2237075.4652209179</v>
      </c>
      <c r="D77" s="494">
        <f t="shared" ca="1" si="4"/>
        <v>1862854.5216204983</v>
      </c>
      <c r="E77" s="494">
        <f t="shared" ca="1" si="5"/>
        <v>374220.94360041968</v>
      </c>
      <c r="F77" s="494">
        <f t="shared" ca="1" si="6"/>
        <v>343537383.04787618</v>
      </c>
      <c r="G77" s="495">
        <v>46000</v>
      </c>
      <c r="H77" s="494">
        <f t="shared" ca="1" si="7"/>
        <v>9314.2726081024921</v>
      </c>
      <c r="I77" s="496">
        <f t="shared" ca="1" si="8"/>
        <v>168516.68595582352</v>
      </c>
      <c r="J77" s="508">
        <f t="shared" ca="1" si="10"/>
        <v>2414906.4237848436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2237075.4652209179</v>
      </c>
      <c r="D78" s="494">
        <f t="shared" ca="1" si="4"/>
        <v>1860827.4915093293</v>
      </c>
      <c r="E78" s="494">
        <f t="shared" ca="1" si="5"/>
        <v>376247.97371158865</v>
      </c>
      <c r="F78" s="494">
        <f t="shared" ca="1" si="6"/>
        <v>343161135.07416457</v>
      </c>
      <c r="G78" s="495">
        <v>46031</v>
      </c>
      <c r="H78" s="494">
        <f t="shared" ca="1" si="7"/>
        <v>9304.1374575466471</v>
      </c>
      <c r="I78" s="496">
        <f t="shared" ca="1" si="8"/>
        <v>173944.42828324129</v>
      </c>
      <c r="J78" s="508">
        <f t="shared" ca="1" si="10"/>
        <v>2420324.0309617058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2237075.4652209179</v>
      </c>
      <c r="D79" s="494">
        <f t="shared" ca="1" si="4"/>
        <v>1858789.4816517248</v>
      </c>
      <c r="E79" s="494">
        <f t="shared" ca="1" si="5"/>
        <v>378285.98356919317</v>
      </c>
      <c r="F79" s="494">
        <f t="shared" ca="1" si="6"/>
        <v>342782849.09059536</v>
      </c>
      <c r="G79" s="495">
        <v>46062</v>
      </c>
      <c r="H79" s="494">
        <f t="shared" ca="1" si="7"/>
        <v>9293.9474082586239</v>
      </c>
      <c r="I79" s="496">
        <f t="shared" ca="1" si="8"/>
        <v>173753.92139255197</v>
      </c>
      <c r="J79" s="508">
        <f t="shared" ca="1" si="10"/>
        <v>2420123.3340217285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2237075.4652209179</v>
      </c>
      <c r="D80" s="494">
        <f t="shared" ca="1" si="4"/>
        <v>1856740.4325740582</v>
      </c>
      <c r="E80" s="494">
        <f t="shared" ca="1" si="5"/>
        <v>380335.03264685976</v>
      </c>
      <c r="F80" s="494">
        <f t="shared" ca="1" si="6"/>
        <v>342402514.05794853</v>
      </c>
      <c r="G80" s="495">
        <v>46090</v>
      </c>
      <c r="H80" s="494">
        <f t="shared" ca="1" si="7"/>
        <v>9283.7021628702914</v>
      </c>
      <c r="I80" s="496">
        <f t="shared" ca="1" si="8"/>
        <v>156766.02298409893</v>
      </c>
      <c r="J80" s="508">
        <f t="shared" ca="1" si="10"/>
        <v>2403125.1903678873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2237075.4652209179</v>
      </c>
      <c r="D81" s="494">
        <f t="shared" ca="1" si="4"/>
        <v>1854680.2844805545</v>
      </c>
      <c r="E81" s="494">
        <f t="shared" ca="1" si="5"/>
        <v>382395.18074036343</v>
      </c>
      <c r="F81" s="494">
        <f t="shared" ca="1" si="6"/>
        <v>342020118.87720817</v>
      </c>
      <c r="G81" s="495">
        <v>46121</v>
      </c>
      <c r="H81" s="494">
        <f t="shared" ca="1" si="7"/>
        <v>9273.4014224027724</v>
      </c>
      <c r="I81" s="496">
        <f t="shared" ca="1" si="8"/>
        <v>173369.80628467459</v>
      </c>
      <c r="J81" s="508">
        <f t="shared" ca="1" si="10"/>
        <v>2419718.6729279952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2237075.4652209179</v>
      </c>
      <c r="D82" s="494">
        <f t="shared" ca="1" si="4"/>
        <v>1852608.9772515444</v>
      </c>
      <c r="E82" s="494">
        <f t="shared" ca="1" si="5"/>
        <v>384466.48796937359</v>
      </c>
      <c r="F82" s="494">
        <f t="shared" ca="1" si="6"/>
        <v>341635652.38923877</v>
      </c>
      <c r="G82" s="495">
        <v>46151</v>
      </c>
      <c r="H82" s="494">
        <f t="shared" ca="1" si="7"/>
        <v>9263.0448862577214</v>
      </c>
      <c r="I82" s="496">
        <f t="shared" ca="1" si="8"/>
        <v>167589.85824983197</v>
      </c>
      <c r="J82" s="508">
        <f t="shared" ca="1" si="10"/>
        <v>2413928.3683570074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2237075.4652209179</v>
      </c>
      <c r="D83" s="494">
        <f t="shared" ca="1" si="4"/>
        <v>1850526.4504417102</v>
      </c>
      <c r="E83" s="494">
        <f t="shared" ca="1" si="5"/>
        <v>386549.01477920776</v>
      </c>
      <c r="F83" s="494">
        <f t="shared" ca="1" si="6"/>
        <v>341249103.37445956</v>
      </c>
      <c r="G83" s="495">
        <v>46182</v>
      </c>
      <c r="H83" s="494">
        <f t="shared" ca="1" si="7"/>
        <v>9252.6322522085502</v>
      </c>
      <c r="I83" s="496">
        <f t="shared" ca="1" si="8"/>
        <v>172981.51865975119</v>
      </c>
      <c r="J83" s="508">
        <f t="shared" ca="1" si="10"/>
        <v>2419309.6161328778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2237075.4652209179</v>
      </c>
      <c r="D84" s="494">
        <f t="shared" ca="1" si="4"/>
        <v>1848432.6432783226</v>
      </c>
      <c r="E84" s="494">
        <f t="shared" ca="1" si="5"/>
        <v>388642.8219425953</v>
      </c>
      <c r="F84" s="494">
        <f t="shared" ca="1" si="6"/>
        <v>340860460.552517</v>
      </c>
      <c r="G84" s="495">
        <v>46212</v>
      </c>
      <c r="H84" s="494">
        <f t="shared" ca="1" si="7"/>
        <v>9242.1632163916129</v>
      </c>
      <c r="I84" s="496">
        <f t="shared" ca="1" si="8"/>
        <v>167212.06065348518</v>
      </c>
      <c r="J84" s="508">
        <f t="shared" ca="1" si="10"/>
        <v>2413529.6890907949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2237075.4652209179</v>
      </c>
      <c r="D85" s="494">
        <f t="shared" ca="1" si="4"/>
        <v>1846327.4946594671</v>
      </c>
      <c r="E85" s="494">
        <f t="shared" ca="1" si="5"/>
        <v>390747.97056145081</v>
      </c>
      <c r="F85" s="494">
        <f t="shared" ca="1" si="6"/>
        <v>340469712.58195555</v>
      </c>
      <c r="G85" s="495">
        <v>46243</v>
      </c>
      <c r="H85" s="494">
        <f t="shared" ca="1" si="7"/>
        <v>9231.6374732973363</v>
      </c>
      <c r="I85" s="496">
        <f t="shared" ca="1" si="8"/>
        <v>172589.01319309109</v>
      </c>
      <c r="J85" s="508">
        <f t="shared" ca="1" si="10"/>
        <v>2418896.1158873062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2237075.4652209179</v>
      </c>
      <c r="D86" s="494">
        <f t="shared" ca="1" si="4"/>
        <v>1844210.9431522593</v>
      </c>
      <c r="E86" s="494">
        <f t="shared" ca="1" si="5"/>
        <v>392864.52206865861</v>
      </c>
      <c r="F86" s="494">
        <f t="shared" ca="1" si="6"/>
        <v>340076848.05988687</v>
      </c>
      <c r="G86" s="495">
        <v>46274</v>
      </c>
      <c r="H86" s="494">
        <f t="shared" ca="1" si="7"/>
        <v>9221.0547157612964</v>
      </c>
      <c r="I86" s="496">
        <f t="shared" ca="1" si="8"/>
        <v>172391.16447066347</v>
      </c>
      <c r="J86" s="508">
        <f t="shared" ca="1" si="10"/>
        <v>2418687.6844073427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2237075.4652209179</v>
      </c>
      <c r="D87" s="494">
        <f t="shared" ca="1" si="4"/>
        <v>1842082.9269910539</v>
      </c>
      <c r="E87" s="494">
        <f t="shared" ca="1" si="5"/>
        <v>394992.53822986409</v>
      </c>
      <c r="F87" s="494">
        <f t="shared" ca="1" si="6"/>
        <v>339681855.52165699</v>
      </c>
      <c r="G87" s="495">
        <v>46304</v>
      </c>
      <c r="H87" s="494">
        <f t="shared" ca="1" si="7"/>
        <v>9210.4146349552684</v>
      </c>
      <c r="I87" s="496">
        <f t="shared" ca="1" si="8"/>
        <v>166637.65554934455</v>
      </c>
      <c r="J87" s="508">
        <f t="shared" ca="1" si="10"/>
        <v>2412923.5354052177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2237075.4652209179</v>
      </c>
      <c r="D88" s="494">
        <f t="shared" ca="1" si="4"/>
        <v>1839943.3840756421</v>
      </c>
      <c r="E88" s="494">
        <f t="shared" ca="1" si="5"/>
        <v>397132.08114527585</v>
      </c>
      <c r="F88" s="494">
        <f t="shared" ca="1" si="6"/>
        <v>339284723.4405117</v>
      </c>
      <c r="G88" s="495">
        <v>46335</v>
      </c>
      <c r="H88" s="494">
        <f t="shared" ca="1" si="7"/>
        <v>9199.7169203782105</v>
      </c>
      <c r="I88" s="496">
        <f t="shared" ca="1" si="8"/>
        <v>171992.24617913231</v>
      </c>
      <c r="J88" s="508">
        <f t="shared" ca="1" si="10"/>
        <v>2418267.4283204284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2237075.4652209179</v>
      </c>
      <c r="D89" s="494">
        <f t="shared" ca="1" si="4"/>
        <v>1837792.2519694385</v>
      </c>
      <c r="E89" s="494">
        <f t="shared" ca="1" si="5"/>
        <v>399283.21325147944</v>
      </c>
      <c r="F89" s="494">
        <f t="shared" ca="1" si="6"/>
        <v>338885440.22726023</v>
      </c>
      <c r="G89" s="495">
        <v>46365</v>
      </c>
      <c r="H89" s="494">
        <f t="shared" ca="1" si="7"/>
        <v>9188.9612598471922</v>
      </c>
      <c r="I89" s="496">
        <f t="shared" ca="1" si="8"/>
        <v>166249.51448585073</v>
      </c>
      <c r="J89" s="508">
        <f t="shared" ca="1" si="10"/>
        <v>2412513.9409666159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2237075.4652209179</v>
      </c>
      <c r="D90" s="494">
        <f t="shared" ca="1" si="4"/>
        <v>1835629.4678976596</v>
      </c>
      <c r="E90" s="494">
        <f t="shared" ca="1" si="5"/>
        <v>401445.99732325831</v>
      </c>
      <c r="F90" s="494">
        <f t="shared" ca="1" si="6"/>
        <v>338483994.22993696</v>
      </c>
      <c r="G90" s="495">
        <v>46396</v>
      </c>
      <c r="H90" s="494">
        <f t="shared" ca="1" si="7"/>
        <v>9178.1473394882978</v>
      </c>
      <c r="I90" s="496">
        <f t="shared" ca="1" si="8"/>
        <v>171588.99456840273</v>
      </c>
      <c r="J90" s="508">
        <f t="shared" ca="1" si="10"/>
        <v>2417842.6071288092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2237075.4652209179</v>
      </c>
      <c r="D91" s="494">
        <f t="shared" ca="1" si="4"/>
        <v>1833454.9687454919</v>
      </c>
      <c r="E91" s="494">
        <f t="shared" ca="1" si="5"/>
        <v>403620.49647542601</v>
      </c>
      <c r="F91" s="494">
        <f t="shared" ca="1" si="6"/>
        <v>338080373.73346156</v>
      </c>
      <c r="G91" s="495">
        <v>46427</v>
      </c>
      <c r="H91" s="494">
        <f t="shared" ca="1" si="7"/>
        <v>9167.2748437274604</v>
      </c>
      <c r="I91" s="496">
        <f t="shared" ca="1" si="8"/>
        <v>171385.72907842472</v>
      </c>
      <c r="J91" s="508">
        <f t="shared" ca="1" si="10"/>
        <v>2417628.4691430698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2237075.4652209179</v>
      </c>
      <c r="D92" s="494">
        <f t="shared" ca="1" si="4"/>
        <v>1831268.6910562501</v>
      </c>
      <c r="E92" s="494">
        <f t="shared" ca="1" si="5"/>
        <v>405806.77416466782</v>
      </c>
      <c r="F92" s="494">
        <f t="shared" ca="1" si="6"/>
        <v>337674566.95929688</v>
      </c>
      <c r="G92" s="495">
        <v>46455</v>
      </c>
      <c r="H92" s="494">
        <f t="shared" ca="1" si="7"/>
        <v>9156.3434552812505</v>
      </c>
      <c r="I92" s="496">
        <f t="shared" ca="1" si="8"/>
        <v>154615.42425410307</v>
      </c>
      <c r="J92" s="508">
        <f t="shared" ca="1" si="10"/>
        <v>2400847.2329303022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2237075.4652209179</v>
      </c>
      <c r="D93" s="494">
        <f t="shared" ca="1" si="4"/>
        <v>1829070.5710295248</v>
      </c>
      <c r="E93" s="494">
        <f t="shared" ca="1" si="5"/>
        <v>408004.89419139316</v>
      </c>
      <c r="F93" s="494">
        <f t="shared" ca="1" si="6"/>
        <v>337266562.0651055</v>
      </c>
      <c r="G93" s="495">
        <v>46486</v>
      </c>
      <c r="H93" s="494">
        <f t="shared" ca="1" si="7"/>
        <v>9145.3528551476247</v>
      </c>
      <c r="I93" s="496">
        <f t="shared" ca="1" si="8"/>
        <v>170975.88907039064</v>
      </c>
      <c r="J93" s="508">
        <f t="shared" ca="1" si="10"/>
        <v>2417196.7071464565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2237075.4652209179</v>
      </c>
      <c r="D94" s="494">
        <f t="shared" ca="1" si="4"/>
        <v>1826860.5445193215</v>
      </c>
      <c r="E94" s="494">
        <f t="shared" ca="1" si="5"/>
        <v>410214.92070159642</v>
      </c>
      <c r="F94" s="494">
        <f t="shared" ca="1" si="6"/>
        <v>336856347.14440387</v>
      </c>
      <c r="G94" s="495">
        <v>46516</v>
      </c>
      <c r="H94" s="494">
        <f t="shared" ca="1" si="7"/>
        <v>9134.3027225966071</v>
      </c>
      <c r="I94" s="496">
        <f t="shared" ca="1" si="8"/>
        <v>165260.61541190167</v>
      </c>
      <c r="J94" s="508">
        <f t="shared" ca="1" si="10"/>
        <v>2411470.3833554164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2237075.4652209179</v>
      </c>
      <c r="D95" s="494">
        <f t="shared" ca="1" si="4"/>
        <v>1824638.5470321877</v>
      </c>
      <c r="E95" s="494">
        <f t="shared" ca="1" si="5"/>
        <v>412436.91818873025</v>
      </c>
      <c r="F95" s="494">
        <f t="shared" ca="1" si="6"/>
        <v>336443910.22621512</v>
      </c>
      <c r="G95" s="495">
        <v>46547</v>
      </c>
      <c r="H95" s="494">
        <f t="shared" ca="1" si="7"/>
        <v>9123.1927351609393</v>
      </c>
      <c r="I95" s="496">
        <f t="shared" ca="1" si="8"/>
        <v>170561.59710411646</v>
      </c>
      <c r="J95" s="508">
        <f t="shared" ca="1" si="10"/>
        <v>2416760.2550601955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2237075.4652209179</v>
      </c>
      <c r="D96" s="494">
        <f t="shared" ca="1" si="4"/>
        <v>1822404.513725332</v>
      </c>
      <c r="E96" s="494">
        <f t="shared" ca="1" si="5"/>
        <v>414670.95149558596</v>
      </c>
      <c r="F96" s="494">
        <f t="shared" ca="1" si="6"/>
        <v>336029239.27471954</v>
      </c>
      <c r="G96" s="495">
        <v>46577</v>
      </c>
      <c r="H96" s="494">
        <f t="shared" ca="1" si="7"/>
        <v>9112.0225686266604</v>
      </c>
      <c r="I96" s="496">
        <f t="shared" ca="1" si="8"/>
        <v>164857.51601084537</v>
      </c>
      <c r="J96" s="508">
        <f t="shared" ca="1" si="10"/>
        <v>2411045.0038003903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2237075.4652209179</v>
      </c>
      <c r="D97" s="494">
        <f t="shared" ca="1" si="4"/>
        <v>1820158.3794047309</v>
      </c>
      <c r="E97" s="494">
        <f t="shared" ca="1" si="5"/>
        <v>416917.08581618709</v>
      </c>
      <c r="F97" s="494">
        <f t="shared" ca="1" si="6"/>
        <v>335612322.18890333</v>
      </c>
      <c r="G97" s="495">
        <v>46608</v>
      </c>
      <c r="H97" s="494">
        <f t="shared" ca="1" si="7"/>
        <v>9100.7918970236551</v>
      </c>
      <c r="I97" s="496">
        <f t="shared" ca="1" si="8"/>
        <v>170142.80481943296</v>
      </c>
      <c r="J97" s="508">
        <f t="shared" ca="1" si="10"/>
        <v>2416319.0619373745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2237075.4652209179</v>
      </c>
      <c r="D98" s="494">
        <f t="shared" ca="1" si="4"/>
        <v>1817900.0785232265</v>
      </c>
      <c r="E98" s="494">
        <f t="shared" ca="1" si="5"/>
        <v>419175.3866976914</v>
      </c>
      <c r="F98" s="494">
        <f t="shared" ca="1" si="6"/>
        <v>335193146.80220562</v>
      </c>
      <c r="G98" s="495">
        <v>46639</v>
      </c>
      <c r="H98" s="494">
        <f t="shared" ca="1" si="7"/>
        <v>9089.5003926161335</v>
      </c>
      <c r="I98" s="496">
        <f t="shared" ca="1" si="8"/>
        <v>169931.70580164806</v>
      </c>
      <c r="J98" s="508">
        <f t="shared" ca="1" si="10"/>
        <v>2416096.6714151823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2237075.4652209179</v>
      </c>
      <c r="D99" s="494">
        <f t="shared" ca="1" si="4"/>
        <v>1815629.5451786139</v>
      </c>
      <c r="E99" s="494">
        <f t="shared" ca="1" si="5"/>
        <v>421445.92004230409</v>
      </c>
      <c r="F99" s="494">
        <f t="shared" ca="1" si="6"/>
        <v>334771700.88216335</v>
      </c>
      <c r="G99" s="495">
        <v>46669</v>
      </c>
      <c r="H99" s="494">
        <f t="shared" ca="1" si="7"/>
        <v>9078.1477258930699</v>
      </c>
      <c r="I99" s="496">
        <f t="shared" ca="1" si="8"/>
        <v>164244.64193308074</v>
      </c>
      <c r="J99" s="508">
        <f t="shared" ca="1" si="10"/>
        <v>2410398.2548798919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2237075.4652209179</v>
      </c>
      <c r="D100" s="494">
        <f t="shared" ca="1" si="4"/>
        <v>1813346.7131117182</v>
      </c>
      <c r="E100" s="494">
        <f t="shared" ca="1" si="5"/>
        <v>423728.75210919976</v>
      </c>
      <c r="F100" s="494">
        <f t="shared" ca="1" si="6"/>
        <v>334347972.13005412</v>
      </c>
      <c r="G100" s="495">
        <v>46700</v>
      </c>
      <c r="H100" s="494">
        <f t="shared" ca="1" si="7"/>
        <v>9066.7335655585903</v>
      </c>
      <c r="I100" s="496">
        <f t="shared" ca="1" si="8"/>
        <v>169506.07121333535</v>
      </c>
      <c r="J100" s="508">
        <f t="shared" ca="1" si="10"/>
        <v>2415648.2699998119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2237075.4652209179</v>
      </c>
      <c r="D101" s="494">
        <f t="shared" ca="1" si="4"/>
        <v>1811051.5157044597</v>
      </c>
      <c r="E101" s="494">
        <f t="shared" ca="1" si="5"/>
        <v>426023.9495164582</v>
      </c>
      <c r="F101" s="494">
        <f t="shared" ca="1" si="6"/>
        <v>333921948.18053764</v>
      </c>
      <c r="G101" s="495">
        <v>46730</v>
      </c>
      <c r="H101" s="494">
        <f t="shared" ca="1" si="7"/>
        <v>9055.257578522298</v>
      </c>
      <c r="I101" s="496">
        <f t="shared" ca="1" si="8"/>
        <v>163830.50634372651</v>
      </c>
      <c r="J101" s="508">
        <f t="shared" ca="1" si="10"/>
        <v>2409961.2291431669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2237075.4652209179</v>
      </c>
      <c r="D102" s="494">
        <f t="shared" ca="1" si="4"/>
        <v>1808743.8859779122</v>
      </c>
      <c r="E102" s="494">
        <f t="shared" ca="1" si="5"/>
        <v>428331.57924300572</v>
      </c>
      <c r="F102" s="494">
        <f t="shared" ca="1" si="6"/>
        <v>333493616.60129464</v>
      </c>
      <c r="G102" s="495">
        <v>46761</v>
      </c>
      <c r="H102" s="494">
        <f t="shared" ca="1" si="7"/>
        <v>9043.7194298895611</v>
      </c>
      <c r="I102" s="496">
        <f t="shared" ca="1" si="8"/>
        <v>169075.81309541222</v>
      </c>
      <c r="J102" s="508">
        <f t="shared" ca="1" si="10"/>
        <v>2415194.9977462199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2237075.4652209179</v>
      </c>
      <c r="D103" s="494">
        <f t="shared" ca="1" si="4"/>
        <v>1806423.7565903461</v>
      </c>
      <c r="E103" s="494">
        <f t="shared" ca="1" si="5"/>
        <v>430651.70863057184</v>
      </c>
      <c r="F103" s="494">
        <f t="shared" ca="1" si="6"/>
        <v>333062964.89266407</v>
      </c>
      <c r="G103" s="495">
        <v>46792</v>
      </c>
      <c r="H103" s="494">
        <f t="shared" ca="1" si="7"/>
        <v>9032.1187829517312</v>
      </c>
      <c r="I103" s="496">
        <f t="shared" ca="1" si="8"/>
        <v>168858.93453912219</v>
      </c>
      <c r="J103" s="508">
        <f t="shared" ca="1" si="10"/>
        <v>2414966.518542992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2237075.4652209179</v>
      </c>
      <c r="D104" s="494">
        <f t="shared" ca="1" si="4"/>
        <v>1804091.0598352638</v>
      </c>
      <c r="E104" s="494">
        <f t="shared" ca="1" si="5"/>
        <v>432984.40538565419</v>
      </c>
      <c r="F104" s="494">
        <f t="shared" ca="1" si="6"/>
        <v>332629980.4872784</v>
      </c>
      <c r="G104" s="495">
        <v>46821</v>
      </c>
      <c r="H104" s="494">
        <f t="shared" ca="1" si="7"/>
        <v>9020.4552991763194</v>
      </c>
      <c r="I104" s="496">
        <f t="shared" ca="1" si="8"/>
        <v>157760.8243708252</v>
      </c>
      <c r="J104" s="508">
        <f t="shared" ca="1" si="10"/>
        <v>2403856.7448909194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2237075.4652209179</v>
      </c>
      <c r="D105" s="494">
        <f t="shared" ca="1" si="4"/>
        <v>1801745.7276394248</v>
      </c>
      <c r="E105" s="494">
        <f t="shared" ca="1" si="5"/>
        <v>435329.7375814931</v>
      </c>
      <c r="F105" s="494">
        <f t="shared" ca="1" si="6"/>
        <v>332194650.74969691</v>
      </c>
      <c r="G105" s="495">
        <v>46852</v>
      </c>
      <c r="H105" s="494">
        <f t="shared" ca="1" si="7"/>
        <v>9008.7286381971244</v>
      </c>
      <c r="I105" s="496">
        <f t="shared" ca="1" si="8"/>
        <v>168421.64678672526</v>
      </c>
      <c r="J105" s="508">
        <f t="shared" ca="1" si="10"/>
        <v>2414505.8406458404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2237075.4652209179</v>
      </c>
      <c r="D106" s="494">
        <f t="shared" ca="1" si="4"/>
        <v>1799387.6915608584</v>
      </c>
      <c r="E106" s="494">
        <f t="shared" ca="1" si="5"/>
        <v>437687.77366005955</v>
      </c>
      <c r="F106" s="494">
        <f t="shared" ca="1" si="6"/>
        <v>331756962.97603685</v>
      </c>
      <c r="G106" s="495">
        <v>46882</v>
      </c>
      <c r="H106" s="494">
        <f t="shared" ca="1" si="7"/>
        <v>8996.9384578042918</v>
      </c>
      <c r="I106" s="496">
        <f t="shared" ca="1" si="8"/>
        <v>162775.37886735148</v>
      </c>
      <c r="J106" s="508">
        <f t="shared" ca="1" si="10"/>
        <v>2408847.7825460737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2237075.4652209179</v>
      </c>
      <c r="D107" s="494">
        <f t="shared" ca="1" si="4"/>
        <v>1797016.8827868663</v>
      </c>
      <c r="E107" s="494">
        <f t="shared" ca="1" si="5"/>
        <v>440058.58243405167</v>
      </c>
      <c r="F107" s="494">
        <f t="shared" ca="1" si="6"/>
        <v>331316904.39360279</v>
      </c>
      <c r="G107" s="495">
        <v>46913</v>
      </c>
      <c r="H107" s="494">
        <f t="shared" ca="1" si="7"/>
        <v>8985.0844139343317</v>
      </c>
      <c r="I107" s="496">
        <f t="shared" ca="1" si="8"/>
        <v>167979.60892019997</v>
      </c>
      <c r="J107" s="508">
        <f t="shared" ca="1" si="10"/>
        <v>2414040.1585550522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2237075.4652209179</v>
      </c>
      <c r="D108" s="494">
        <f t="shared" ca="1" si="4"/>
        <v>1794633.2321320151</v>
      </c>
      <c r="E108" s="494">
        <f t="shared" ca="1" si="5"/>
        <v>442442.2330889029</v>
      </c>
      <c r="F108" s="494">
        <f t="shared" ca="1" si="6"/>
        <v>330874462.16051388</v>
      </c>
      <c r="G108" s="495">
        <v>46943</v>
      </c>
      <c r="H108" s="494">
        <f t="shared" ca="1" si="7"/>
        <v>8973.1661606600755</v>
      </c>
      <c r="I108" s="496">
        <f t="shared" ca="1" si="8"/>
        <v>162345.28315286536</v>
      </c>
      <c r="J108" s="508">
        <f t="shared" ca="1" si="10"/>
        <v>2408393.9145344431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2237075.4652209179</v>
      </c>
      <c r="D109" s="494">
        <f t="shared" ca="1" si="4"/>
        <v>1792236.6700361168</v>
      </c>
      <c r="E109" s="494">
        <f t="shared" ca="1" si="5"/>
        <v>444838.7951848011</v>
      </c>
      <c r="F109" s="494">
        <f t="shared" ca="1" si="6"/>
        <v>330429623.36532909</v>
      </c>
      <c r="G109" s="495">
        <v>46974</v>
      </c>
      <c r="H109" s="494">
        <f t="shared" ca="1" si="7"/>
        <v>8961.183350180585</v>
      </c>
      <c r="I109" s="496">
        <f t="shared" ca="1" si="8"/>
        <v>167532.76934060684</v>
      </c>
      <c r="J109" s="508">
        <f t="shared" ca="1" si="10"/>
        <v>2413569.4179117056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2237075.4652209179</v>
      </c>
      <c r="D110" s="494">
        <f t="shared" ca="1" si="4"/>
        <v>1789827.1265621993</v>
      </c>
      <c r="E110" s="494">
        <f t="shared" ca="1" si="5"/>
        <v>447248.33865871863</v>
      </c>
      <c r="F110" s="494">
        <f t="shared" ca="1" si="6"/>
        <v>329982375.0266704</v>
      </c>
      <c r="G110" s="495">
        <v>47005</v>
      </c>
      <c r="H110" s="494">
        <f t="shared" ca="1" si="7"/>
        <v>8949.135632810996</v>
      </c>
      <c r="I110" s="496">
        <f t="shared" ca="1" si="8"/>
        <v>167307.53263064494</v>
      </c>
      <c r="J110" s="508">
        <f t="shared" ca="1" si="10"/>
        <v>2413332.1334843738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2237075.4652209179</v>
      </c>
      <c r="D111" s="494">
        <f t="shared" ca="1" si="4"/>
        <v>1787404.5313944647</v>
      </c>
      <c r="E111" s="494">
        <f t="shared" ca="1" si="5"/>
        <v>449670.93382645329</v>
      </c>
      <c r="F111" s="494">
        <f t="shared" ca="1" si="6"/>
        <v>329532704.09284395</v>
      </c>
      <c r="G111" s="495">
        <v>47035</v>
      </c>
      <c r="H111" s="494">
        <f t="shared" ca="1" si="7"/>
        <v>8937.0226569723236</v>
      </c>
      <c r="I111" s="496">
        <f t="shared" ca="1" si="8"/>
        <v>161691.36376306848</v>
      </c>
      <c r="J111" s="508">
        <f t="shared" ca="1" si="10"/>
        <v>2407703.8516409588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2237075.4652209179</v>
      </c>
      <c r="D112" s="494">
        <f t="shared" ref="D112:D175" ca="1" si="12">+F111*(($H$6/100)/$H$9)</f>
        <v>1784968.8138362381</v>
      </c>
      <c r="E112" s="494">
        <f t="shared" ref="E112:E175" ca="1" si="13">+C112-D112</f>
        <v>452106.65138467983</v>
      </c>
      <c r="F112" s="494">
        <f t="shared" ref="F112:F175" ca="1" si="14">IF(F111&lt;1,0,+F111-E112)</f>
        <v>329080597.4414593</v>
      </c>
      <c r="G112" s="495">
        <v>47066</v>
      </c>
      <c r="H112" s="494">
        <f t="shared" ref="H112:H175" ca="1" si="15">+D112*$H$7/100</f>
        <v>8924.8440691811902</v>
      </c>
      <c r="I112" s="496">
        <f t="shared" ref="I112:I175" ca="1" si="16">+F111*$R$41*O112</f>
        <v>166853.39250567663</v>
      </c>
      <c r="J112" s="508">
        <f t="shared" ca="1" si="10"/>
        <v>2412853.7017957754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2237075.4652209179</v>
      </c>
      <c r="D113" s="494">
        <f t="shared" ca="1" si="12"/>
        <v>1782519.9028079046</v>
      </c>
      <c r="E113" s="494">
        <f t="shared" ca="1" si="13"/>
        <v>454555.56241301331</v>
      </c>
      <c r="F113" s="494">
        <f t="shared" ca="1" si="14"/>
        <v>328626041.87904626</v>
      </c>
      <c r="G113" s="495">
        <v>47096</v>
      </c>
      <c r="H113" s="494">
        <f t="shared" ca="1" si="15"/>
        <v>8912.5995140395225</v>
      </c>
      <c r="I113" s="496">
        <f t="shared" ca="1" si="16"/>
        <v>161249.49274631502</v>
      </c>
      <c r="J113" s="508">
        <f t="shared" ref="J113:J176" ca="1" si="18">+C113+H113+I113</f>
        <v>2407237.5574812726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2237075.4652209179</v>
      </c>
      <c r="D114" s="494">
        <f t="shared" ca="1" si="12"/>
        <v>1780057.7268448339</v>
      </c>
      <c r="E114" s="494">
        <f t="shared" ca="1" si="13"/>
        <v>457017.73837608402</v>
      </c>
      <c r="F114" s="494">
        <f t="shared" ca="1" si="14"/>
        <v>328169024.14067018</v>
      </c>
      <c r="G114" s="495">
        <v>47127</v>
      </c>
      <c r="H114" s="494">
        <f t="shared" ca="1" si="15"/>
        <v>8900.2886342241691</v>
      </c>
      <c r="I114" s="496">
        <f t="shared" ca="1" si="16"/>
        <v>166394.31920475705</v>
      </c>
      <c r="J114" s="508">
        <f t="shared" ca="1" si="18"/>
        <v>2412370.0730598993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2237075.4652209179</v>
      </c>
      <c r="D115" s="494">
        <f t="shared" ca="1" si="12"/>
        <v>1777582.2140952968</v>
      </c>
      <c r="E115" s="494">
        <f t="shared" ca="1" si="13"/>
        <v>459493.25112562114</v>
      </c>
      <c r="F115" s="494">
        <f t="shared" ca="1" si="14"/>
        <v>327709530.88954455</v>
      </c>
      <c r="G115" s="495">
        <v>47158</v>
      </c>
      <c r="H115" s="494">
        <f t="shared" ca="1" si="15"/>
        <v>8887.9110704764844</v>
      </c>
      <c r="I115" s="496">
        <f t="shared" ca="1" si="16"/>
        <v>166162.91588989267</v>
      </c>
      <c r="J115" s="508">
        <f t="shared" ca="1" si="18"/>
        <v>2412126.292181287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2237075.4652209179</v>
      </c>
      <c r="D116" s="494">
        <f t="shared" ca="1" si="12"/>
        <v>1775093.2923183665</v>
      </c>
      <c r="E116" s="494">
        <f t="shared" ca="1" si="13"/>
        <v>461982.17290255148</v>
      </c>
      <c r="F116" s="494">
        <f t="shared" ca="1" si="14"/>
        <v>327247548.71664202</v>
      </c>
      <c r="G116" s="495">
        <v>47186</v>
      </c>
      <c r="H116" s="494">
        <f t="shared" ca="1" si="15"/>
        <v>8875.4664615918318</v>
      </c>
      <c r="I116" s="496">
        <f t="shared" ca="1" si="16"/>
        <v>149872.49212681837</v>
      </c>
      <c r="J116" s="508">
        <f t="shared" ca="1" si="18"/>
        <v>2395823.4238093281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2237075.4652209179</v>
      </c>
      <c r="D117" s="494">
        <f t="shared" ca="1" si="12"/>
        <v>1772590.8888818109</v>
      </c>
      <c r="E117" s="494">
        <f t="shared" ca="1" si="13"/>
        <v>464484.57633910701</v>
      </c>
      <c r="F117" s="494">
        <f t="shared" ca="1" si="14"/>
        <v>326783064.1403029</v>
      </c>
      <c r="G117" s="495">
        <v>47217</v>
      </c>
      <c r="H117" s="494">
        <f t="shared" ca="1" si="15"/>
        <v>8862.9544444090552</v>
      </c>
      <c r="I117" s="496">
        <f t="shared" ca="1" si="16"/>
        <v>165696.34216685971</v>
      </c>
      <c r="J117" s="508">
        <f t="shared" ca="1" si="18"/>
        <v>2411634.7618321865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2237075.4652209179</v>
      </c>
      <c r="D118" s="494">
        <f t="shared" ca="1" si="12"/>
        <v>1770074.9307599741</v>
      </c>
      <c r="E118" s="494">
        <f t="shared" ca="1" si="13"/>
        <v>467000.53446094389</v>
      </c>
      <c r="F118" s="494">
        <f t="shared" ca="1" si="14"/>
        <v>326316063.60584193</v>
      </c>
      <c r="G118" s="495">
        <v>47247</v>
      </c>
      <c r="H118" s="494">
        <f t="shared" ca="1" si="15"/>
        <v>8850.3746537998704</v>
      </c>
      <c r="I118" s="496">
        <f t="shared" ca="1" si="16"/>
        <v>160123.70142874838</v>
      </c>
      <c r="J118" s="508">
        <f t="shared" ca="1" si="18"/>
        <v>2406049.5413034661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2237075.4652209179</v>
      </c>
      <c r="D119" s="494">
        <f t="shared" ca="1" si="12"/>
        <v>1767545.3445316439</v>
      </c>
      <c r="E119" s="494">
        <f t="shared" ca="1" si="13"/>
        <v>469530.12068927404</v>
      </c>
      <c r="F119" s="494">
        <f t="shared" ca="1" si="14"/>
        <v>325846533.48515266</v>
      </c>
      <c r="G119" s="495">
        <v>47278</v>
      </c>
      <c r="H119" s="494">
        <f t="shared" ca="1" si="15"/>
        <v>8837.7267226582189</v>
      </c>
      <c r="I119" s="496">
        <f t="shared" ca="1" si="16"/>
        <v>165224.70020575795</v>
      </c>
      <c r="J119" s="508">
        <f t="shared" ca="1" si="18"/>
        <v>2411137.8921493338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2237075.4652209179</v>
      </c>
      <c r="D120" s="494">
        <f t="shared" ca="1" si="12"/>
        <v>1765002.0563779103</v>
      </c>
      <c r="E120" s="494">
        <f t="shared" ca="1" si="13"/>
        <v>472073.40884300764</v>
      </c>
      <c r="F120" s="494">
        <f t="shared" ca="1" si="14"/>
        <v>325374460.07630968</v>
      </c>
      <c r="G120" s="495">
        <v>47308</v>
      </c>
      <c r="H120" s="494">
        <f t="shared" ca="1" si="15"/>
        <v>8825.0102818895521</v>
      </c>
      <c r="I120" s="496">
        <f t="shared" ca="1" si="16"/>
        <v>159664.80140772479</v>
      </c>
      <c r="J120" s="508">
        <f t="shared" ca="1" si="18"/>
        <v>2405565.2769105323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2237075.4652209179</v>
      </c>
      <c r="D121" s="494">
        <f t="shared" ca="1" si="12"/>
        <v>1762444.9920800109</v>
      </c>
      <c r="E121" s="494">
        <f t="shared" ca="1" si="13"/>
        <v>474630.47314090701</v>
      </c>
      <c r="F121" s="494">
        <f t="shared" ca="1" si="14"/>
        <v>324899829.60316879</v>
      </c>
      <c r="G121" s="495">
        <v>47339</v>
      </c>
      <c r="H121" s="494">
        <f t="shared" ca="1" si="15"/>
        <v>8812.2249604000554</v>
      </c>
      <c r="I121" s="496">
        <f t="shared" ca="1" si="16"/>
        <v>164747.93495197146</v>
      </c>
      <c r="J121" s="508">
        <f t="shared" ca="1" si="18"/>
        <v>2410635.6251332895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2237075.4652209179</v>
      </c>
      <c r="D122" s="494">
        <f t="shared" ca="1" si="12"/>
        <v>1759874.0770171643</v>
      </c>
      <c r="E122" s="494">
        <f t="shared" ca="1" si="13"/>
        <v>477201.38820375362</v>
      </c>
      <c r="F122" s="494">
        <f t="shared" ca="1" si="14"/>
        <v>324422628.21496505</v>
      </c>
      <c r="G122" s="495">
        <v>47370</v>
      </c>
      <c r="H122" s="494">
        <f t="shared" ca="1" si="15"/>
        <v>8799.3703850858219</v>
      </c>
      <c r="I122" s="496">
        <f t="shared" ca="1" si="16"/>
        <v>164507.61372240444</v>
      </c>
      <c r="J122" s="508">
        <f t="shared" ca="1" si="18"/>
        <v>2410382.4493284081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2237075.4652209179</v>
      </c>
      <c r="D123" s="494">
        <f t="shared" ca="1" si="12"/>
        <v>1757289.2361643941</v>
      </c>
      <c r="E123" s="494">
        <f t="shared" ca="1" si="13"/>
        <v>479786.22905652388</v>
      </c>
      <c r="F123" s="494">
        <f t="shared" ca="1" si="14"/>
        <v>323942841.98590851</v>
      </c>
      <c r="G123" s="495">
        <v>47400</v>
      </c>
      <c r="H123" s="494">
        <f t="shared" ca="1" si="15"/>
        <v>8786.4461808219712</v>
      </c>
      <c r="I123" s="496">
        <f t="shared" ca="1" si="16"/>
        <v>158967.08782533286</v>
      </c>
      <c r="J123" s="508">
        <f t="shared" ca="1" si="18"/>
        <v>2404828.9992270726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2237075.4652209179</v>
      </c>
      <c r="D124" s="494">
        <f t="shared" ca="1" si="12"/>
        <v>1754690.3940903379</v>
      </c>
      <c r="E124" s="494">
        <f t="shared" ca="1" si="13"/>
        <v>482385.07113058004</v>
      </c>
      <c r="F124" s="494">
        <f t="shared" ca="1" si="14"/>
        <v>323460456.91477793</v>
      </c>
      <c r="G124" s="495">
        <v>47431</v>
      </c>
      <c r="H124" s="494">
        <f t="shared" ca="1" si="15"/>
        <v>8773.4519704516897</v>
      </c>
      <c r="I124" s="496">
        <f t="shared" ca="1" si="16"/>
        <v>164023.05899219832</v>
      </c>
      <c r="J124" s="508">
        <f t="shared" ca="1" si="18"/>
        <v>2409871.9761835677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2237075.4652209179</v>
      </c>
      <c r="D125" s="494">
        <f t="shared" ca="1" si="12"/>
        <v>1752077.4749550472</v>
      </c>
      <c r="E125" s="494">
        <f t="shared" ca="1" si="13"/>
        <v>484997.9902658707</v>
      </c>
      <c r="F125" s="494">
        <f t="shared" ca="1" si="14"/>
        <v>322975458.92451209</v>
      </c>
      <c r="G125" s="495">
        <v>47461</v>
      </c>
      <c r="H125" s="494">
        <f t="shared" ca="1" si="15"/>
        <v>8760.3873747752368</v>
      </c>
      <c r="I125" s="496">
        <f t="shared" ca="1" si="16"/>
        <v>158495.62388824119</v>
      </c>
      <c r="J125" s="508">
        <f t="shared" ca="1" si="18"/>
        <v>2404331.4764839341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2237075.4652209179</v>
      </c>
      <c r="D126" s="494">
        <f t="shared" ca="1" si="12"/>
        <v>1749450.4025077738</v>
      </c>
      <c r="E126" s="494">
        <f t="shared" ca="1" si="13"/>
        <v>487625.06271314411</v>
      </c>
      <c r="F126" s="494">
        <f t="shared" ca="1" si="14"/>
        <v>322487833.86179894</v>
      </c>
      <c r="G126" s="495">
        <v>47492</v>
      </c>
      <c r="H126" s="494">
        <f t="shared" ca="1" si="15"/>
        <v>8747.2520125388692</v>
      </c>
      <c r="I126" s="496">
        <f t="shared" ca="1" si="16"/>
        <v>163533.24070211127</v>
      </c>
      <c r="J126" s="508">
        <f t="shared" ca="1" si="18"/>
        <v>2409355.9579355679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2237075.4652209179</v>
      </c>
      <c r="D127" s="494">
        <f t="shared" ca="1" si="12"/>
        <v>1746809.1000847444</v>
      </c>
      <c r="E127" s="494">
        <f t="shared" ca="1" si="13"/>
        <v>490266.36513617355</v>
      </c>
      <c r="F127" s="494">
        <f t="shared" ca="1" si="14"/>
        <v>321997567.4966628</v>
      </c>
      <c r="G127" s="495">
        <v>47523</v>
      </c>
      <c r="H127" s="494">
        <f t="shared" ca="1" si="15"/>
        <v>8734.0455004237228</v>
      </c>
      <c r="I127" s="496">
        <f t="shared" ca="1" si="16"/>
        <v>163286.33987869087</v>
      </c>
      <c r="J127" s="508">
        <f t="shared" ca="1" si="18"/>
        <v>2409095.8506000326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2237075.4652209179</v>
      </c>
      <c r="D128" s="494">
        <f t="shared" ca="1" si="12"/>
        <v>1744153.4906069236</v>
      </c>
      <c r="E128" s="494">
        <f t="shared" ca="1" si="13"/>
        <v>492921.97461399436</v>
      </c>
      <c r="F128" s="494">
        <f t="shared" ca="1" si="14"/>
        <v>321504645.52204883</v>
      </c>
      <c r="G128" s="495">
        <v>47551</v>
      </c>
      <c r="H128" s="494">
        <f t="shared" ca="1" si="15"/>
        <v>8720.7674530346176</v>
      </c>
      <c r="I128" s="496">
        <f t="shared" ca="1" si="16"/>
        <v>147260.22086847379</v>
      </c>
      <c r="J128" s="508">
        <f t="shared" ca="1" si="18"/>
        <v>2393056.4535424262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2237075.4652209179</v>
      </c>
      <c r="D129" s="494">
        <f t="shared" ca="1" si="12"/>
        <v>1741483.4965777646</v>
      </c>
      <c r="E129" s="494">
        <f t="shared" ca="1" si="13"/>
        <v>495591.96864315332</v>
      </c>
      <c r="F129" s="494">
        <f t="shared" ca="1" si="14"/>
        <v>321009053.5534057</v>
      </c>
      <c r="G129" s="495">
        <v>47582</v>
      </c>
      <c r="H129" s="494">
        <f t="shared" ca="1" si="15"/>
        <v>8707.4174828888226</v>
      </c>
      <c r="I129" s="496">
        <f t="shared" ca="1" si="16"/>
        <v>162788.51884933069</v>
      </c>
      <c r="J129" s="508">
        <f t="shared" ca="1" si="18"/>
        <v>2408571.4015531372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2237075.4652209179</v>
      </c>
      <c r="D130" s="494">
        <f t="shared" ca="1" si="12"/>
        <v>1738799.0400809476</v>
      </c>
      <c r="E130" s="494">
        <f t="shared" ca="1" si="13"/>
        <v>498276.42513997038</v>
      </c>
      <c r="F130" s="494">
        <f t="shared" ca="1" si="14"/>
        <v>320510777.12826574</v>
      </c>
      <c r="G130" s="495">
        <v>47612</v>
      </c>
      <c r="H130" s="494">
        <f t="shared" ca="1" si="15"/>
        <v>8693.9952004047373</v>
      </c>
      <c r="I130" s="496">
        <f t="shared" ca="1" si="16"/>
        <v>157294.43624116879</v>
      </c>
      <c r="J130" s="508">
        <f t="shared" ca="1" si="18"/>
        <v>2403063.8966624918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2237075.4652209179</v>
      </c>
      <c r="D131" s="494">
        <f t="shared" ca="1" si="12"/>
        <v>1736100.0427781062</v>
      </c>
      <c r="E131" s="494">
        <f t="shared" ca="1" si="13"/>
        <v>500975.42244281177</v>
      </c>
      <c r="F131" s="494">
        <f t="shared" ca="1" si="14"/>
        <v>320009801.70582294</v>
      </c>
      <c r="G131" s="495">
        <v>47643</v>
      </c>
      <c r="H131" s="494">
        <f t="shared" ca="1" si="15"/>
        <v>8680.5002138905311</v>
      </c>
      <c r="I131" s="496">
        <f t="shared" ca="1" si="16"/>
        <v>162285.29015261188</v>
      </c>
      <c r="J131" s="508">
        <f t="shared" ca="1" si="18"/>
        <v>2408041.25558742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2237075.4652209179</v>
      </c>
      <c r="D132" s="494">
        <f t="shared" ca="1" si="12"/>
        <v>1733386.4259065411</v>
      </c>
      <c r="E132" s="494">
        <f t="shared" ca="1" si="13"/>
        <v>503689.03931437689</v>
      </c>
      <c r="F132" s="494">
        <f t="shared" ca="1" si="14"/>
        <v>319506112.66650856</v>
      </c>
      <c r="G132" s="495">
        <v>47673</v>
      </c>
      <c r="H132" s="494">
        <f t="shared" ca="1" si="15"/>
        <v>8666.9321295327045</v>
      </c>
      <c r="I132" s="496">
        <f t="shared" ca="1" si="16"/>
        <v>156804.80283585325</v>
      </c>
      <c r="J132" s="508">
        <f t="shared" ca="1" si="18"/>
        <v>2402547.2001863038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2237075.4652209179</v>
      </c>
      <c r="D133" s="494">
        <f t="shared" ca="1" si="12"/>
        <v>1730658.1102769214</v>
      </c>
      <c r="E133" s="494">
        <f t="shared" ca="1" si="13"/>
        <v>506417.35494399653</v>
      </c>
      <c r="F133" s="494">
        <f t="shared" ca="1" si="14"/>
        <v>318999695.31156456</v>
      </c>
      <c r="G133" s="495">
        <v>47704</v>
      </c>
      <c r="H133" s="494">
        <f t="shared" ca="1" si="15"/>
        <v>8653.2905513846072</v>
      </c>
      <c r="I133" s="496">
        <f t="shared" ca="1" si="16"/>
        <v>161776.59504680883</v>
      </c>
      <c r="J133" s="508">
        <f t="shared" ca="1" si="18"/>
        <v>2407505.3508191113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2237075.4652209179</v>
      </c>
      <c r="D134" s="494">
        <f t="shared" ca="1" si="12"/>
        <v>1727915.0162709749</v>
      </c>
      <c r="E134" s="494">
        <f t="shared" ca="1" si="13"/>
        <v>509160.44894994306</v>
      </c>
      <c r="F134" s="494">
        <f t="shared" ca="1" si="14"/>
        <v>318490534.86261463</v>
      </c>
      <c r="G134" s="495">
        <v>47735</v>
      </c>
      <c r="H134" s="494">
        <f t="shared" ca="1" si="15"/>
        <v>8639.5750813548748</v>
      </c>
      <c r="I134" s="496">
        <f t="shared" ca="1" si="16"/>
        <v>161520.17905942217</v>
      </c>
      <c r="J134" s="508">
        <f t="shared" ca="1" si="18"/>
        <v>2407235.219361695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2237075.4652209179</v>
      </c>
      <c r="D135" s="494">
        <f t="shared" ca="1" si="12"/>
        <v>1725157.0638391627</v>
      </c>
      <c r="E135" s="494">
        <f t="shared" ca="1" si="13"/>
        <v>511918.40138175525</v>
      </c>
      <c r="F135" s="494">
        <f t="shared" ca="1" si="14"/>
        <v>317978616.4612329</v>
      </c>
      <c r="G135" s="495">
        <v>47765</v>
      </c>
      <c r="H135" s="494">
        <f t="shared" ca="1" si="15"/>
        <v>8625.7853191958129</v>
      </c>
      <c r="I135" s="496">
        <f t="shared" ca="1" si="16"/>
        <v>156060.36208268115</v>
      </c>
      <c r="J135" s="508">
        <f t="shared" ca="1" si="18"/>
        <v>2401761.6126227947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2237075.4652209179</v>
      </c>
      <c r="D136" s="494">
        <f t="shared" ca="1" si="12"/>
        <v>1722384.1724983449</v>
      </c>
      <c r="E136" s="494">
        <f t="shared" ca="1" si="13"/>
        <v>514691.29272257304</v>
      </c>
      <c r="F136" s="494">
        <f t="shared" ca="1" si="14"/>
        <v>317463925.16851032</v>
      </c>
      <c r="G136" s="495">
        <v>47796</v>
      </c>
      <c r="H136" s="494">
        <f t="shared" ca="1" si="15"/>
        <v>8611.9208624917246</v>
      </c>
      <c r="I136" s="496">
        <f t="shared" ca="1" si="16"/>
        <v>161003.17280153756</v>
      </c>
      <c r="J136" s="508">
        <f t="shared" ca="1" si="18"/>
        <v>2406690.5588849471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2237075.4652209179</v>
      </c>
      <c r="D137" s="494">
        <f t="shared" ca="1" si="12"/>
        <v>1719596.2613294309</v>
      </c>
      <c r="E137" s="494">
        <f t="shared" ca="1" si="13"/>
        <v>517479.20389148709</v>
      </c>
      <c r="F137" s="494">
        <f t="shared" ca="1" si="14"/>
        <v>316946445.9646188</v>
      </c>
      <c r="G137" s="495">
        <v>47826</v>
      </c>
      <c r="H137" s="494">
        <f t="shared" ca="1" si="15"/>
        <v>8597.9813066471543</v>
      </c>
      <c r="I137" s="496">
        <f t="shared" ca="1" si="16"/>
        <v>155557.32333257003</v>
      </c>
      <c r="J137" s="508">
        <f t="shared" ca="1" si="18"/>
        <v>2401230.7698601349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2237075.4652209179</v>
      </c>
      <c r="D138" s="494">
        <f t="shared" ca="1" si="12"/>
        <v>1716793.2489750185</v>
      </c>
      <c r="E138" s="494">
        <f t="shared" ca="1" si="13"/>
        <v>520282.21624589944</v>
      </c>
      <c r="F138" s="494">
        <f t="shared" ca="1" si="14"/>
        <v>316426163.74837291</v>
      </c>
      <c r="G138" s="495">
        <v>47857</v>
      </c>
      <c r="H138" s="494">
        <f t="shared" ca="1" si="15"/>
        <v>8583.9662448750933</v>
      </c>
      <c r="I138" s="496">
        <f t="shared" ca="1" si="16"/>
        <v>160480.55047341864</v>
      </c>
      <c r="J138" s="508">
        <f t="shared" ca="1" si="18"/>
        <v>2406139.9819392115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2237075.4652209179</v>
      </c>
      <c r="D139" s="494">
        <f t="shared" ca="1" si="12"/>
        <v>1713975.0536370201</v>
      </c>
      <c r="E139" s="494">
        <f t="shared" ca="1" si="13"/>
        <v>523100.41158389789</v>
      </c>
      <c r="F139" s="494">
        <f t="shared" ca="1" si="14"/>
        <v>315903063.33678901</v>
      </c>
      <c r="G139" s="495">
        <v>47888</v>
      </c>
      <c r="H139" s="494">
        <f t="shared" ca="1" si="15"/>
        <v>8569.8752681851001</v>
      </c>
      <c r="I139" s="496">
        <f t="shared" ca="1" si="16"/>
        <v>160217.11424459278</v>
      </c>
      <c r="J139" s="508">
        <f t="shared" ca="1" si="18"/>
        <v>2405862.4547336958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2237075.4652209179</v>
      </c>
      <c r="D140" s="494">
        <f t="shared" ca="1" si="12"/>
        <v>1711141.5930742738</v>
      </c>
      <c r="E140" s="494">
        <f t="shared" ca="1" si="13"/>
        <v>525933.87214664416</v>
      </c>
      <c r="F140" s="494">
        <f t="shared" ca="1" si="14"/>
        <v>315377129.46464235</v>
      </c>
      <c r="G140" s="495">
        <v>47916</v>
      </c>
      <c r="H140" s="494">
        <f t="shared" ca="1" si="15"/>
        <v>8555.7079653713681</v>
      </c>
      <c r="I140" s="496">
        <f t="shared" ca="1" si="16"/>
        <v>144473.00096602482</v>
      </c>
      <c r="J140" s="508">
        <f t="shared" ca="1" si="18"/>
        <v>2390104.1741523137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2237075.4652209179</v>
      </c>
      <c r="D141" s="494">
        <f t="shared" ca="1" si="12"/>
        <v>1708292.7846001461</v>
      </c>
      <c r="E141" s="494">
        <f t="shared" ca="1" si="13"/>
        <v>528782.68062077183</v>
      </c>
      <c r="F141" s="494">
        <f t="shared" ca="1" si="14"/>
        <v>314848346.78402156</v>
      </c>
      <c r="G141" s="495">
        <v>47947</v>
      </c>
      <c r="H141" s="494">
        <f t="shared" ca="1" si="15"/>
        <v>8541.4639230007306</v>
      </c>
      <c r="I141" s="496">
        <f t="shared" ca="1" si="16"/>
        <v>159685.95321893058</v>
      </c>
      <c r="J141" s="508">
        <f t="shared" ca="1" si="18"/>
        <v>2405302.8823628491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2237075.4652209179</v>
      </c>
      <c r="D142" s="494">
        <f t="shared" ca="1" si="12"/>
        <v>1705428.5450801167</v>
      </c>
      <c r="E142" s="494">
        <f t="shared" ca="1" si="13"/>
        <v>531646.92014080123</v>
      </c>
      <c r="F142" s="494">
        <f t="shared" ca="1" si="14"/>
        <v>314316699.86388075</v>
      </c>
      <c r="G142" s="495">
        <v>47977</v>
      </c>
      <c r="H142" s="494">
        <f t="shared" ca="1" si="15"/>
        <v>8527.142725400583</v>
      </c>
      <c r="I142" s="496">
        <f t="shared" ca="1" si="16"/>
        <v>154275.68992417055</v>
      </c>
      <c r="J142" s="508">
        <f t="shared" ca="1" si="18"/>
        <v>2399878.2978704893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2237075.4652209179</v>
      </c>
      <c r="D143" s="494">
        <f t="shared" ca="1" si="12"/>
        <v>1702548.790929354</v>
      </c>
      <c r="E143" s="494">
        <f t="shared" ca="1" si="13"/>
        <v>534526.67429156392</v>
      </c>
      <c r="F143" s="494">
        <f t="shared" ca="1" si="14"/>
        <v>313782173.1895892</v>
      </c>
      <c r="G143" s="495">
        <v>48008</v>
      </c>
      <c r="H143" s="494">
        <f t="shared" ca="1" si="15"/>
        <v>8512.7439546467704</v>
      </c>
      <c r="I143" s="496">
        <f t="shared" ca="1" si="16"/>
        <v>159149.02236441162</v>
      </c>
      <c r="J143" s="508">
        <f t="shared" ca="1" si="18"/>
        <v>2404737.2315399763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2237075.4652209179</v>
      </c>
      <c r="D144" s="494">
        <f t="shared" ca="1" si="12"/>
        <v>1699653.438110275</v>
      </c>
      <c r="E144" s="494">
        <f t="shared" ca="1" si="13"/>
        <v>537422.02711064299</v>
      </c>
      <c r="F144" s="494">
        <f t="shared" ca="1" si="14"/>
        <v>313244751.16247857</v>
      </c>
      <c r="G144" s="495">
        <v>48038</v>
      </c>
      <c r="H144" s="494">
        <f t="shared" ca="1" si="15"/>
        <v>8498.2671905513744</v>
      </c>
      <c r="I144" s="496">
        <f t="shared" ca="1" si="16"/>
        <v>153753.26486289871</v>
      </c>
      <c r="J144" s="508">
        <f t="shared" ca="1" si="18"/>
        <v>2399326.9972743681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2237075.4652209179</v>
      </c>
      <c r="D145" s="494">
        <f t="shared" ca="1" si="12"/>
        <v>1696742.4021300923</v>
      </c>
      <c r="E145" s="494">
        <f t="shared" ca="1" si="13"/>
        <v>540333.06309082569</v>
      </c>
      <c r="F145" s="494">
        <f t="shared" ca="1" si="14"/>
        <v>312704418.09938776</v>
      </c>
      <c r="G145" s="495">
        <v>48069</v>
      </c>
      <c r="H145" s="494">
        <f t="shared" ca="1" si="15"/>
        <v>8483.7120106504608</v>
      </c>
      <c r="I145" s="496">
        <f t="shared" ca="1" si="16"/>
        <v>158606.25900526828</v>
      </c>
      <c r="J145" s="508">
        <f t="shared" ca="1" si="18"/>
        <v>2404165.4362368365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2237075.4652209179</v>
      </c>
      <c r="D146" s="494">
        <f t="shared" ca="1" si="12"/>
        <v>1693815.5980383505</v>
      </c>
      <c r="E146" s="494">
        <f t="shared" ca="1" si="13"/>
        <v>543259.86718256748</v>
      </c>
      <c r="F146" s="494">
        <f t="shared" ca="1" si="14"/>
        <v>312161158.23220521</v>
      </c>
      <c r="G146" s="495">
        <v>48100</v>
      </c>
      <c r="H146" s="494">
        <f t="shared" ca="1" si="15"/>
        <v>8469.0779901917522</v>
      </c>
      <c r="I146" s="496">
        <f t="shared" ca="1" si="16"/>
        <v>158332.6703643233</v>
      </c>
      <c r="J146" s="508">
        <f t="shared" ca="1" si="18"/>
        <v>2403877.213575433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2237075.4652209179</v>
      </c>
      <c r="D147" s="494">
        <f t="shared" ca="1" si="12"/>
        <v>1690872.9404244449</v>
      </c>
      <c r="E147" s="494">
        <f t="shared" ca="1" si="13"/>
        <v>546202.5247964731</v>
      </c>
      <c r="F147" s="494">
        <f t="shared" ca="1" si="14"/>
        <v>311614955.70740873</v>
      </c>
      <c r="G147" s="495">
        <v>48130</v>
      </c>
      <c r="H147" s="494">
        <f t="shared" ca="1" si="15"/>
        <v>8454.3647021222241</v>
      </c>
      <c r="I147" s="496">
        <f t="shared" ca="1" si="16"/>
        <v>152958.96753378052</v>
      </c>
      <c r="J147" s="508">
        <f t="shared" ca="1" si="18"/>
        <v>2398488.797456821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2237075.4652209179</v>
      </c>
      <c r="D148" s="494">
        <f t="shared" ca="1" si="12"/>
        <v>1687914.3434151306</v>
      </c>
      <c r="E148" s="494">
        <f t="shared" ca="1" si="13"/>
        <v>549161.12180578732</v>
      </c>
      <c r="F148" s="494">
        <f t="shared" ca="1" si="14"/>
        <v>311065794.58560294</v>
      </c>
      <c r="G148" s="495">
        <v>48161</v>
      </c>
      <c r="H148" s="494">
        <f t="shared" ca="1" si="15"/>
        <v>8439.5717170756525</v>
      </c>
      <c r="I148" s="496">
        <f t="shared" ca="1" si="16"/>
        <v>157781.03923985129</v>
      </c>
      <c r="J148" s="508">
        <f t="shared" ca="1" si="18"/>
        <v>2403296.0761778448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2237075.4652209179</v>
      </c>
      <c r="D149" s="494">
        <f t="shared" ca="1" si="12"/>
        <v>1684939.720672016</v>
      </c>
      <c r="E149" s="494">
        <f t="shared" ca="1" si="13"/>
        <v>552135.74454890192</v>
      </c>
      <c r="F149" s="494">
        <f t="shared" ca="1" si="14"/>
        <v>310513658.84105402</v>
      </c>
      <c r="G149" s="495">
        <v>48191</v>
      </c>
      <c r="H149" s="494">
        <f t="shared" ca="1" si="15"/>
        <v>8424.6986033600806</v>
      </c>
      <c r="I149" s="496">
        <f t="shared" ca="1" si="16"/>
        <v>152422.23934694543</v>
      </c>
      <c r="J149" s="508">
        <f t="shared" ca="1" si="18"/>
        <v>2397922.4031712236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2237075.4652209179</v>
      </c>
      <c r="D150" s="494">
        <f t="shared" ca="1" si="12"/>
        <v>1681948.9853890426</v>
      </c>
      <c r="E150" s="494">
        <f t="shared" ca="1" si="13"/>
        <v>555126.4798318753</v>
      </c>
      <c r="F150" s="494">
        <f t="shared" ca="1" si="14"/>
        <v>309958532.36122215</v>
      </c>
      <c r="G150" s="495">
        <v>48222</v>
      </c>
      <c r="H150" s="494">
        <f t="shared" ca="1" si="15"/>
        <v>8409.7449269452136</v>
      </c>
      <c r="I150" s="496">
        <f t="shared" ca="1" si="16"/>
        <v>157223.41592652033</v>
      </c>
      <c r="J150" s="508">
        <f t="shared" ca="1" si="18"/>
        <v>2402708.6260743835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2237075.4652209179</v>
      </c>
      <c r="D151" s="494">
        <f t="shared" ca="1" si="12"/>
        <v>1678942.0502899534</v>
      </c>
      <c r="E151" s="494">
        <f t="shared" ca="1" si="13"/>
        <v>558133.41493096459</v>
      </c>
      <c r="F151" s="494">
        <f t="shared" ca="1" si="14"/>
        <v>309400398.94629121</v>
      </c>
      <c r="G151" s="495">
        <v>48253</v>
      </c>
      <c r="H151" s="494">
        <f t="shared" ca="1" si="15"/>
        <v>8394.7102514497674</v>
      </c>
      <c r="I151" s="496">
        <f t="shared" ca="1" si="16"/>
        <v>156942.33688556548</v>
      </c>
      <c r="J151" s="508">
        <f t="shared" ca="1" si="18"/>
        <v>2402412.512357933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2237075.4652209179</v>
      </c>
      <c r="D152" s="494">
        <f t="shared" ca="1" si="12"/>
        <v>1675918.827625744</v>
      </c>
      <c r="E152" s="494">
        <f t="shared" ca="1" si="13"/>
        <v>561156.6375951739</v>
      </c>
      <c r="F152" s="494">
        <f t="shared" ca="1" si="14"/>
        <v>308839242.30869603</v>
      </c>
      <c r="G152" s="495">
        <v>48282</v>
      </c>
      <c r="H152" s="494">
        <f t="shared" ca="1" si="15"/>
        <v>8379.5941381287194</v>
      </c>
      <c r="I152" s="496">
        <f t="shared" ca="1" si="16"/>
        <v>146552.6556342266</v>
      </c>
      <c r="J152" s="508">
        <f t="shared" ca="1" si="18"/>
        <v>2392007.7149932734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2237075.4652209179</v>
      </c>
      <c r="D153" s="494">
        <f t="shared" ca="1" si="12"/>
        <v>1672879.2291721036</v>
      </c>
      <c r="E153" s="494">
        <f t="shared" ca="1" si="13"/>
        <v>564196.23604881437</v>
      </c>
      <c r="F153" s="494">
        <f t="shared" ca="1" si="14"/>
        <v>308275046.07264721</v>
      </c>
      <c r="G153" s="495">
        <v>48313</v>
      </c>
      <c r="H153" s="494">
        <f t="shared" ca="1" si="15"/>
        <v>8364.3961458605172</v>
      </c>
      <c r="I153" s="496">
        <f t="shared" ca="1" si="16"/>
        <v>156375.60302230308</v>
      </c>
      <c r="J153" s="508">
        <f t="shared" ca="1" si="18"/>
        <v>2401815.4643890816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2237075.4652209179</v>
      </c>
      <c r="D154" s="494">
        <f t="shared" ca="1" si="12"/>
        <v>1669823.1662268392</v>
      </c>
      <c r="E154" s="494">
        <f t="shared" ca="1" si="13"/>
        <v>567252.29899407877</v>
      </c>
      <c r="F154" s="494">
        <f t="shared" ca="1" si="14"/>
        <v>307707793.77365315</v>
      </c>
      <c r="G154" s="495">
        <v>48343</v>
      </c>
      <c r="H154" s="494">
        <f t="shared" ca="1" si="15"/>
        <v>8349.1158311341951</v>
      </c>
      <c r="I154" s="496">
        <f t="shared" ca="1" si="16"/>
        <v>151054.7725755971</v>
      </c>
      <c r="J154" s="508">
        <f t="shared" ca="1" si="18"/>
        <v>2396479.3536276496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2237075.4652209179</v>
      </c>
      <c r="D155" s="494">
        <f t="shared" ca="1" si="12"/>
        <v>1666750.5496072879</v>
      </c>
      <c r="E155" s="494">
        <f t="shared" ca="1" si="13"/>
        <v>570324.91561363009</v>
      </c>
      <c r="F155" s="494">
        <f t="shared" ca="1" si="14"/>
        <v>307137468.8580395</v>
      </c>
      <c r="G155" s="495">
        <v>48374</v>
      </c>
      <c r="H155" s="494">
        <f t="shared" ca="1" si="15"/>
        <v>8333.7527480364388</v>
      </c>
      <c r="I155" s="496">
        <f t="shared" ca="1" si="16"/>
        <v>155802.7129140597</v>
      </c>
      <c r="J155" s="508">
        <f t="shared" ca="1" si="18"/>
        <v>2401211.9308830141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2237075.4652209179</v>
      </c>
      <c r="D156" s="494">
        <f t="shared" ca="1" si="12"/>
        <v>1663661.289647714</v>
      </c>
      <c r="E156" s="494">
        <f t="shared" ca="1" si="13"/>
        <v>573414.17557320395</v>
      </c>
      <c r="F156" s="494">
        <f t="shared" ca="1" si="14"/>
        <v>306564054.68246627</v>
      </c>
      <c r="G156" s="495">
        <v>48404</v>
      </c>
      <c r="H156" s="494">
        <f t="shared" ca="1" si="15"/>
        <v>8318.3064482385707</v>
      </c>
      <c r="I156" s="496">
        <f t="shared" ca="1" si="16"/>
        <v>150497.35974043934</v>
      </c>
      <c r="J156" s="508">
        <f t="shared" ca="1" si="18"/>
        <v>2395891.1314095957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2237075.4652209179</v>
      </c>
      <c r="D157" s="494">
        <f t="shared" ca="1" si="12"/>
        <v>1660555.2961966924</v>
      </c>
      <c r="E157" s="494">
        <f t="shared" ca="1" si="13"/>
        <v>576520.16902422556</v>
      </c>
      <c r="F157" s="494">
        <f t="shared" ca="1" si="14"/>
        <v>305987534.51344204</v>
      </c>
      <c r="G157" s="495">
        <v>48435</v>
      </c>
      <c r="H157" s="494">
        <f t="shared" ca="1" si="15"/>
        <v>8302.7764809834625</v>
      </c>
      <c r="I157" s="496">
        <f t="shared" ca="1" si="16"/>
        <v>155223.5996875554</v>
      </c>
      <c r="J157" s="508">
        <f t="shared" ca="1" si="18"/>
        <v>2400601.8413894568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2237075.4652209179</v>
      </c>
      <c r="D158" s="494">
        <f t="shared" ca="1" si="12"/>
        <v>1657432.4786144777</v>
      </c>
      <c r="E158" s="494">
        <f t="shared" ca="1" si="13"/>
        <v>579642.98660644027</v>
      </c>
      <c r="F158" s="494">
        <f t="shared" ca="1" si="14"/>
        <v>305407891.52683562</v>
      </c>
      <c r="G158" s="495">
        <v>48466</v>
      </c>
      <c r="H158" s="494">
        <f t="shared" ca="1" si="15"/>
        <v>8287.162393072389</v>
      </c>
      <c r="I158" s="496">
        <f t="shared" ca="1" si="16"/>
        <v>154931.68830863948</v>
      </c>
      <c r="J158" s="508">
        <f t="shared" ca="1" si="18"/>
        <v>2400294.31592263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2237075.4652209179</v>
      </c>
      <c r="D159" s="494">
        <f t="shared" ca="1" si="12"/>
        <v>1654292.7457703596</v>
      </c>
      <c r="E159" s="494">
        <f t="shared" ca="1" si="13"/>
        <v>582782.7194505583</v>
      </c>
      <c r="F159" s="494">
        <f t="shared" ca="1" si="14"/>
        <v>304825108.80738509</v>
      </c>
      <c r="G159" s="495">
        <v>48496</v>
      </c>
      <c r="H159" s="494">
        <f t="shared" ca="1" si="15"/>
        <v>8271.4637288517988</v>
      </c>
      <c r="I159" s="496">
        <f t="shared" ca="1" si="16"/>
        <v>149649.86684814945</v>
      </c>
      <c r="J159" s="508">
        <f t="shared" ca="1" si="18"/>
        <v>2394996.7957979189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2237075.4652209179</v>
      </c>
      <c r="D160" s="494">
        <f t="shared" ca="1" si="12"/>
        <v>1651136.0060400027</v>
      </c>
      <c r="E160" s="494">
        <f t="shared" ca="1" si="13"/>
        <v>585939.45918091526</v>
      </c>
      <c r="F160" s="494">
        <f t="shared" ca="1" si="14"/>
        <v>304239169.3482042</v>
      </c>
      <c r="G160" s="495">
        <v>48527</v>
      </c>
      <c r="H160" s="494">
        <f t="shared" ca="1" si="15"/>
        <v>8255.6800302000138</v>
      </c>
      <c r="I160" s="496">
        <f t="shared" ca="1" si="16"/>
        <v>154343.11342613929</v>
      </c>
      <c r="J160" s="508">
        <f t="shared" ca="1" si="18"/>
        <v>2399674.2586772572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2237075.4652209179</v>
      </c>
      <c r="D161" s="494">
        <f t="shared" ca="1" si="12"/>
        <v>1647962.1673027729</v>
      </c>
      <c r="E161" s="494">
        <f t="shared" ca="1" si="13"/>
        <v>589113.29791814508</v>
      </c>
      <c r="F161" s="494">
        <f t="shared" ca="1" si="14"/>
        <v>303650056.05028605</v>
      </c>
      <c r="G161" s="495">
        <v>48557</v>
      </c>
      <c r="H161" s="494">
        <f t="shared" ca="1" si="15"/>
        <v>8239.8108365138651</v>
      </c>
      <c r="I161" s="496">
        <f t="shared" ca="1" si="16"/>
        <v>149077.19298062005</v>
      </c>
      <c r="J161" s="508">
        <f t="shared" ca="1" si="18"/>
        <v>2394392.469038052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2237075.4652209179</v>
      </c>
      <c r="D162" s="494">
        <f t="shared" ca="1" si="12"/>
        <v>1644771.1369390495</v>
      </c>
      <c r="E162" s="494">
        <f t="shared" ca="1" si="13"/>
        <v>592304.32828186848</v>
      </c>
      <c r="F162" s="494">
        <f t="shared" ca="1" si="14"/>
        <v>303057751.72200418</v>
      </c>
      <c r="G162" s="495">
        <v>48588</v>
      </c>
      <c r="H162" s="494">
        <f t="shared" ca="1" si="15"/>
        <v>8223.855684695247</v>
      </c>
      <c r="I162" s="496">
        <f t="shared" ca="1" si="16"/>
        <v>153748.14504679485</v>
      </c>
      <c r="J162" s="508">
        <f t="shared" ca="1" si="18"/>
        <v>2399047.465952408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2237075.4652209179</v>
      </c>
      <c r="D163" s="494">
        <f t="shared" ca="1" si="12"/>
        <v>1641562.8218275227</v>
      </c>
      <c r="E163" s="494">
        <f t="shared" ca="1" si="13"/>
        <v>595512.64339339524</v>
      </c>
      <c r="F163" s="494">
        <f t="shared" ca="1" si="14"/>
        <v>302462239.07861078</v>
      </c>
      <c r="G163" s="495">
        <v>48619</v>
      </c>
      <c r="H163" s="494">
        <f t="shared" ca="1" si="15"/>
        <v>8207.8141091376128</v>
      </c>
      <c r="I163" s="496">
        <f t="shared" ca="1" si="16"/>
        <v>153448.24162190809</v>
      </c>
      <c r="J163" s="508">
        <f t="shared" ca="1" si="18"/>
        <v>2398731.520951964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2237075.4652209179</v>
      </c>
      <c r="D164" s="494">
        <f t="shared" ca="1" si="12"/>
        <v>1638337.128342475</v>
      </c>
      <c r="E164" s="494">
        <f t="shared" ca="1" si="13"/>
        <v>598738.3368784429</v>
      </c>
      <c r="F164" s="494">
        <f t="shared" ca="1" si="14"/>
        <v>301863500.74173236</v>
      </c>
      <c r="G164" s="495">
        <v>48647</v>
      </c>
      <c r="H164" s="494">
        <f t="shared" ca="1" si="15"/>
        <v>8191.6856417123754</v>
      </c>
      <c r="I164" s="496">
        <f t="shared" ca="1" si="16"/>
        <v>138326.06400528463</v>
      </c>
      <c r="J164" s="508">
        <f t="shared" ca="1" si="18"/>
        <v>2383593.214867915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2237075.4652209179</v>
      </c>
      <c r="D165" s="494">
        <f t="shared" ca="1" si="12"/>
        <v>1635093.9623510502</v>
      </c>
      <c r="E165" s="494">
        <f t="shared" ca="1" si="13"/>
        <v>601981.50286986772</v>
      </c>
      <c r="F165" s="494">
        <f t="shared" ca="1" si="14"/>
        <v>301261519.23886251</v>
      </c>
      <c r="G165" s="495">
        <v>48678</v>
      </c>
      <c r="H165" s="494">
        <f t="shared" ca="1" si="15"/>
        <v>8175.4698117552507</v>
      </c>
      <c r="I165" s="496">
        <f t="shared" ca="1" si="16"/>
        <v>152843.55254223046</v>
      </c>
      <c r="J165" s="508">
        <f t="shared" ca="1" si="18"/>
        <v>2398094.4875749038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2237075.4652209179</v>
      </c>
      <c r="D166" s="494">
        <f t="shared" ca="1" si="12"/>
        <v>1631833.2292105053</v>
      </c>
      <c r="E166" s="494">
        <f t="shared" ca="1" si="13"/>
        <v>605242.23601041269</v>
      </c>
      <c r="F166" s="494">
        <f t="shared" ca="1" si="14"/>
        <v>300656277.00285208</v>
      </c>
      <c r="G166" s="495">
        <v>48708</v>
      </c>
      <c r="H166" s="494">
        <f t="shared" ca="1" si="15"/>
        <v>8159.1661460525265</v>
      </c>
      <c r="I166" s="496">
        <f t="shared" ca="1" si="16"/>
        <v>147618.1444270426</v>
      </c>
      <c r="J166" s="508">
        <f t="shared" ca="1" si="18"/>
        <v>2392852.7757940129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2237075.4652209179</v>
      </c>
      <c r="D167" s="494">
        <f t="shared" ca="1" si="12"/>
        <v>1628554.8337654488</v>
      </c>
      <c r="E167" s="494">
        <f t="shared" ca="1" si="13"/>
        <v>608520.63145546918</v>
      </c>
      <c r="F167" s="494">
        <f t="shared" ca="1" si="14"/>
        <v>300047756.3713966</v>
      </c>
      <c r="G167" s="495">
        <v>48739</v>
      </c>
      <c r="H167" s="494">
        <f t="shared" ca="1" si="15"/>
        <v>8142.7741688272436</v>
      </c>
      <c r="I167" s="496">
        <f t="shared" ca="1" si="16"/>
        <v>152232.2949224441</v>
      </c>
      <c r="J167" s="508">
        <f t="shared" ca="1" si="18"/>
        <v>2397450.5343121891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2237075.4652209179</v>
      </c>
      <c r="D168" s="494">
        <f t="shared" ca="1" si="12"/>
        <v>1625258.680345065</v>
      </c>
      <c r="E168" s="494">
        <f t="shared" ca="1" si="13"/>
        <v>611816.78487585299</v>
      </c>
      <c r="F168" s="494">
        <f t="shared" ca="1" si="14"/>
        <v>299435939.58652073</v>
      </c>
      <c r="G168" s="495">
        <v>48769</v>
      </c>
      <c r="H168" s="494">
        <f t="shared" ca="1" si="15"/>
        <v>8126.2934017253247</v>
      </c>
      <c r="I168" s="496">
        <f t="shared" ca="1" si="16"/>
        <v>147023.40062198433</v>
      </c>
      <c r="J168" s="508">
        <f t="shared" ca="1" si="18"/>
        <v>2392225.1592446272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2237075.4652209179</v>
      </c>
      <c r="D169" s="494">
        <f t="shared" ca="1" si="12"/>
        <v>1621944.6727603206</v>
      </c>
      <c r="E169" s="494">
        <f t="shared" ca="1" si="13"/>
        <v>615130.79246059735</v>
      </c>
      <c r="F169" s="494">
        <f t="shared" ca="1" si="14"/>
        <v>298820808.79406011</v>
      </c>
      <c r="G169" s="495">
        <v>48800</v>
      </c>
      <c r="H169" s="494">
        <f t="shared" ca="1" si="15"/>
        <v>8109.7233638016032</v>
      </c>
      <c r="I169" s="496">
        <f t="shared" ca="1" si="16"/>
        <v>151614.39741064166</v>
      </c>
      <c r="J169" s="508">
        <f t="shared" ca="1" si="18"/>
        <v>2396799.5859953612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2237075.4652209179</v>
      </c>
      <c r="D170" s="494">
        <f t="shared" ca="1" si="12"/>
        <v>1618612.7143011589</v>
      </c>
      <c r="E170" s="494">
        <f t="shared" ca="1" si="13"/>
        <v>618462.75091975904</v>
      </c>
      <c r="F170" s="494">
        <f t="shared" ca="1" si="14"/>
        <v>298202346.04314035</v>
      </c>
      <c r="G170" s="495">
        <v>48831</v>
      </c>
      <c r="H170" s="494">
        <f t="shared" ca="1" si="15"/>
        <v>8093.0635715057942</v>
      </c>
      <c r="I170" s="496">
        <f t="shared" ca="1" si="16"/>
        <v>151302.93618605909</v>
      </c>
      <c r="J170" s="508">
        <f t="shared" ca="1" si="18"/>
        <v>2396471.4649784826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2237075.4652209179</v>
      </c>
      <c r="D171" s="494">
        <f t="shared" ca="1" si="12"/>
        <v>1615262.707733677</v>
      </c>
      <c r="E171" s="494">
        <f t="shared" ca="1" si="13"/>
        <v>621812.75748724095</v>
      </c>
      <c r="F171" s="494">
        <f t="shared" ca="1" si="14"/>
        <v>297580533.28565311</v>
      </c>
      <c r="G171" s="495">
        <v>48861</v>
      </c>
      <c r="H171" s="494">
        <f t="shared" ca="1" si="15"/>
        <v>8076.3135386683853</v>
      </c>
      <c r="I171" s="496">
        <f t="shared" ca="1" si="16"/>
        <v>146119.14956113874</v>
      </c>
      <c r="J171" s="508">
        <f t="shared" ca="1" si="18"/>
        <v>2391270.928320725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2237075.4652209179</v>
      </c>
      <c r="D172" s="494">
        <f t="shared" ca="1" si="12"/>
        <v>1611894.5552972876</v>
      </c>
      <c r="E172" s="494">
        <f t="shared" ca="1" si="13"/>
        <v>625180.9099236303</v>
      </c>
      <c r="F172" s="494">
        <f t="shared" ca="1" si="14"/>
        <v>296955352.3757295</v>
      </c>
      <c r="G172" s="495">
        <v>48892</v>
      </c>
      <c r="H172" s="494">
        <f t="shared" ca="1" si="15"/>
        <v>8059.4727764864383</v>
      </c>
      <c r="I172" s="496">
        <f t="shared" ca="1" si="16"/>
        <v>150674.9433536357</v>
      </c>
      <c r="J172" s="508">
        <f t="shared" ca="1" si="18"/>
        <v>2395809.8813510402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2237075.4652209179</v>
      </c>
      <c r="D173" s="494">
        <f t="shared" ca="1" si="12"/>
        <v>1608508.1587018683</v>
      </c>
      <c r="E173" s="494">
        <f t="shared" ca="1" si="13"/>
        <v>628567.30651904969</v>
      </c>
      <c r="F173" s="494">
        <f t="shared" ca="1" si="14"/>
        <v>296326785.06921047</v>
      </c>
      <c r="G173" s="495">
        <v>48922</v>
      </c>
      <c r="H173" s="494">
        <f t="shared" ca="1" si="15"/>
        <v>8042.5407935093417</v>
      </c>
      <c r="I173" s="496">
        <f t="shared" ca="1" si="16"/>
        <v>145508.12266410745</v>
      </c>
      <c r="J173" s="508">
        <f t="shared" ca="1" si="18"/>
        <v>2390626.1286785346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2237075.4652209179</v>
      </c>
      <c r="D174" s="494">
        <f t="shared" ca="1" si="12"/>
        <v>1605103.4191248901</v>
      </c>
      <c r="E174" s="494">
        <f t="shared" ca="1" si="13"/>
        <v>631972.04609602783</v>
      </c>
      <c r="F174" s="494">
        <f t="shared" ca="1" si="14"/>
        <v>295694813.02311444</v>
      </c>
      <c r="G174" s="495">
        <v>48953</v>
      </c>
      <c r="H174" s="494">
        <f t="shared" ca="1" si="15"/>
        <v>8025.517095624451</v>
      </c>
      <c r="I174" s="496">
        <f t="shared" ca="1" si="16"/>
        <v>150040.12884004356</v>
      </c>
      <c r="J174" s="508">
        <f t="shared" ca="1" si="18"/>
        <v>2395141.1111565861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2237075.4652209179</v>
      </c>
      <c r="D175" s="494">
        <f t="shared" ca="1" si="12"/>
        <v>1601680.2372085366</v>
      </c>
      <c r="E175" s="494">
        <f t="shared" ca="1" si="13"/>
        <v>635395.22801238135</v>
      </c>
      <c r="F175" s="494">
        <f t="shared" ca="1" si="14"/>
        <v>295059417.79510206</v>
      </c>
      <c r="G175" s="495">
        <v>48984</v>
      </c>
      <c r="H175" s="494">
        <f t="shared" ca="1" si="15"/>
        <v>8008.4011860426826</v>
      </c>
      <c r="I175" s="496">
        <f t="shared" ca="1" si="16"/>
        <v>149720.14032737026</v>
      </c>
      <c r="J175" s="508">
        <f t="shared" ca="1" si="18"/>
        <v>2394804.0067343307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2237075.4652209179</v>
      </c>
      <c r="D176" s="494">
        <f t="shared" ref="D176:D239" ca="1" si="20">+F175*(($H$6/100)/$H$9)</f>
        <v>1598238.5130568028</v>
      </c>
      <c r="E176" s="494">
        <f t="shared" ref="E176:E239" ca="1" si="21">+C176-D176</f>
        <v>638836.95216411515</v>
      </c>
      <c r="F176" s="494">
        <f t="shared" ref="F176:F239" ca="1" si="22">IF(F175&lt;1,0,+F175-E176)</f>
        <v>294420580.84293795</v>
      </c>
      <c r="G176" s="495">
        <v>49012</v>
      </c>
      <c r="H176" s="494">
        <f t="shared" ref="H176:H239" ca="1" si="23">+D176*$H$7/100</f>
        <v>7991.1925652840137</v>
      </c>
      <c r="I176" s="496">
        <f t="shared" ref="I176:I239" ca="1" si="24">+F175*$R$41*O176</f>
        <v>134940.50707162666</v>
      </c>
      <c r="J176" s="508">
        <f t="shared" ca="1" si="18"/>
        <v>2380007.164857829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2237075.4652209179</v>
      </c>
      <c r="D177" s="494">
        <f t="shared" ca="1" si="20"/>
        <v>1594778.1462325805</v>
      </c>
      <c r="E177" s="494">
        <f t="shared" ca="1" si="21"/>
        <v>642297.31898833741</v>
      </c>
      <c r="F177" s="494">
        <f t="shared" ca="1" si="22"/>
        <v>293778283.52394962</v>
      </c>
      <c r="G177" s="495">
        <v>49043</v>
      </c>
      <c r="H177" s="494">
        <f t="shared" ca="1" si="23"/>
        <v>7973.8907311629027</v>
      </c>
      <c r="I177" s="496">
        <f t="shared" ca="1" si="24"/>
        <v>149074.95410014089</v>
      </c>
      <c r="J177" s="508">
        <f t="shared" ref="J177:J240" ca="1" si="26">+C177+H177+I177</f>
        <v>2394124.3100522216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2237075.4652209179</v>
      </c>
      <c r="D178" s="494">
        <f t="shared" ca="1" si="20"/>
        <v>1591299.0357547272</v>
      </c>
      <c r="E178" s="494">
        <f t="shared" ca="1" si="21"/>
        <v>645776.42946619075</v>
      </c>
      <c r="F178" s="494">
        <f t="shared" ca="1" si="22"/>
        <v>293132507.09448344</v>
      </c>
      <c r="G178" s="495">
        <v>49073</v>
      </c>
      <c r="H178" s="494">
        <f t="shared" ca="1" si="23"/>
        <v>7956.4951787736363</v>
      </c>
      <c r="I178" s="496">
        <f t="shared" ca="1" si="24"/>
        <v>143951.35892673529</v>
      </c>
      <c r="J178" s="508">
        <f t="shared" ca="1" si="26"/>
        <v>2388983.3193264268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2237075.4652209179</v>
      </c>
      <c r="D179" s="494">
        <f t="shared" ca="1" si="20"/>
        <v>1587801.0800951186</v>
      </c>
      <c r="E179" s="494">
        <f t="shared" ca="1" si="21"/>
        <v>649274.38512579934</v>
      </c>
      <c r="F179" s="494">
        <f t="shared" ca="1" si="22"/>
        <v>292483232.70935762</v>
      </c>
      <c r="G179" s="495">
        <v>49104</v>
      </c>
      <c r="H179" s="494">
        <f t="shared" ca="1" si="23"/>
        <v>7939.005400475593</v>
      </c>
      <c r="I179" s="496">
        <f t="shared" ca="1" si="24"/>
        <v>148422.75942550678</v>
      </c>
      <c r="J179" s="508">
        <f t="shared" ca="1" si="26"/>
        <v>2393437.2300469005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2237075.4652209179</v>
      </c>
      <c r="D180" s="494">
        <f t="shared" ca="1" si="20"/>
        <v>1584284.1771756872</v>
      </c>
      <c r="E180" s="494">
        <f t="shared" ca="1" si="21"/>
        <v>652791.28804523079</v>
      </c>
      <c r="F180" s="494">
        <f t="shared" ca="1" si="22"/>
        <v>291830441.42131239</v>
      </c>
      <c r="G180" s="495">
        <v>49134</v>
      </c>
      <c r="H180" s="494">
        <f t="shared" ca="1" si="23"/>
        <v>7921.4208858784359</v>
      </c>
      <c r="I180" s="496">
        <f t="shared" ca="1" si="24"/>
        <v>143316.78402758524</v>
      </c>
      <c r="J180" s="508">
        <f t="shared" ca="1" si="26"/>
        <v>2388313.6701343819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2237075.4652209179</v>
      </c>
      <c r="D181" s="494">
        <f t="shared" ca="1" si="20"/>
        <v>1580748.2243654421</v>
      </c>
      <c r="E181" s="494">
        <f t="shared" ca="1" si="21"/>
        <v>656327.24085547589</v>
      </c>
      <c r="F181" s="494">
        <f t="shared" ca="1" si="22"/>
        <v>291174114.18045694</v>
      </c>
      <c r="G181" s="495">
        <v>49165</v>
      </c>
      <c r="H181" s="494">
        <f t="shared" ca="1" si="23"/>
        <v>7903.74112182721</v>
      </c>
      <c r="I181" s="496">
        <f t="shared" ca="1" si="24"/>
        <v>147763.48017299114</v>
      </c>
      <c r="J181" s="508">
        <f t="shared" ca="1" si="26"/>
        <v>2392742.6865157364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2237075.4652209179</v>
      </c>
      <c r="D182" s="494">
        <f t="shared" ca="1" si="20"/>
        <v>1577193.1184774751</v>
      </c>
      <c r="E182" s="494">
        <f t="shared" ca="1" si="21"/>
        <v>659882.34674344282</v>
      </c>
      <c r="F182" s="494">
        <f t="shared" ca="1" si="22"/>
        <v>290514231.83371347</v>
      </c>
      <c r="G182" s="495">
        <v>49196</v>
      </c>
      <c r="H182" s="494">
        <f t="shared" ca="1" si="23"/>
        <v>7885.9655923873761</v>
      </c>
      <c r="I182" s="496">
        <f t="shared" ca="1" si="24"/>
        <v>147431.15981337134</v>
      </c>
      <c r="J182" s="508">
        <f t="shared" ca="1" si="26"/>
        <v>2392392.590626677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2237075.4652209179</v>
      </c>
      <c r="D183" s="494">
        <f t="shared" ca="1" si="20"/>
        <v>1573618.755765948</v>
      </c>
      <c r="E183" s="494">
        <f t="shared" ca="1" si="21"/>
        <v>663456.70945496997</v>
      </c>
      <c r="F183" s="494">
        <f t="shared" ca="1" si="22"/>
        <v>289850775.12425852</v>
      </c>
      <c r="G183" s="495">
        <v>49226</v>
      </c>
      <c r="H183" s="494">
        <f t="shared" ca="1" si="23"/>
        <v>7868.0937788297397</v>
      </c>
      <c r="I183" s="496">
        <f t="shared" ca="1" si="24"/>
        <v>142351.9735985196</v>
      </c>
      <c r="J183" s="508">
        <f t="shared" ca="1" si="26"/>
        <v>2387295.5325982673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2237075.4652209179</v>
      </c>
      <c r="D184" s="494">
        <f t="shared" ca="1" si="20"/>
        <v>1570025.0319230671</v>
      </c>
      <c r="E184" s="494">
        <f t="shared" ca="1" si="21"/>
        <v>667050.43329785089</v>
      </c>
      <c r="F184" s="494">
        <f t="shared" ca="1" si="22"/>
        <v>289183724.69096065</v>
      </c>
      <c r="G184" s="495">
        <v>49257</v>
      </c>
      <c r="H184" s="494">
        <f t="shared" ca="1" si="23"/>
        <v>7850.1251596153352</v>
      </c>
      <c r="I184" s="496">
        <f t="shared" ca="1" si="24"/>
        <v>146761.10913791621</v>
      </c>
      <c r="J184" s="508">
        <f t="shared" ca="1" si="26"/>
        <v>2391686.6995184491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2237075.4652209179</v>
      </c>
      <c r="D185" s="494">
        <f t="shared" ca="1" si="20"/>
        <v>1566411.8420760368</v>
      </c>
      <c r="E185" s="494">
        <f t="shared" ca="1" si="21"/>
        <v>670663.6231448811</v>
      </c>
      <c r="F185" s="494">
        <f t="shared" ca="1" si="22"/>
        <v>288513061.06781578</v>
      </c>
      <c r="G185" s="495">
        <v>49287</v>
      </c>
      <c r="H185" s="494">
        <f t="shared" ca="1" si="23"/>
        <v>7832.0592103801846</v>
      </c>
      <c r="I185" s="496">
        <f t="shared" ca="1" si="24"/>
        <v>141700.02509857071</v>
      </c>
      <c r="J185" s="508">
        <f t="shared" ca="1" si="26"/>
        <v>2386607.5495298686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2237075.4652209179</v>
      </c>
      <c r="D186" s="494">
        <f t="shared" ca="1" si="20"/>
        <v>1562779.0807840021</v>
      </c>
      <c r="E186" s="494">
        <f t="shared" ca="1" si="21"/>
        <v>674296.38443691586</v>
      </c>
      <c r="F186" s="494">
        <f t="shared" ca="1" si="22"/>
        <v>287838764.68337888</v>
      </c>
      <c r="G186" s="495">
        <v>49318</v>
      </c>
      <c r="H186" s="494">
        <f t="shared" ca="1" si="23"/>
        <v>7813.8954039200107</v>
      </c>
      <c r="I186" s="496">
        <f t="shared" ca="1" si="24"/>
        <v>146083.7799206707</v>
      </c>
      <c r="J186" s="508">
        <f t="shared" ca="1" si="26"/>
        <v>2390973.1405455088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2237075.4652209179</v>
      </c>
      <c r="D187" s="494">
        <f t="shared" ca="1" si="20"/>
        <v>1559126.6420349691</v>
      </c>
      <c r="E187" s="494">
        <f t="shared" ca="1" si="21"/>
        <v>677948.82318594889</v>
      </c>
      <c r="F187" s="494">
        <f t="shared" ca="1" si="22"/>
        <v>287160815.86019295</v>
      </c>
      <c r="G187" s="495">
        <v>49349</v>
      </c>
      <c r="H187" s="494">
        <f t="shared" ca="1" si="23"/>
        <v>7795.6332101748449</v>
      </c>
      <c r="I187" s="496">
        <f t="shared" ca="1" si="24"/>
        <v>145742.36118468415</v>
      </c>
      <c r="J187" s="508">
        <f t="shared" ca="1" si="26"/>
        <v>2390613.4596157768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2237075.4652209179</v>
      </c>
      <c r="D188" s="494">
        <f t="shared" ca="1" si="20"/>
        <v>1555454.419242712</v>
      </c>
      <c r="E188" s="494">
        <f t="shared" ca="1" si="21"/>
        <v>681621.04597820598</v>
      </c>
      <c r="F188" s="494">
        <f t="shared" ca="1" si="22"/>
        <v>286479194.81421477</v>
      </c>
      <c r="G188" s="495">
        <v>49377</v>
      </c>
      <c r="H188" s="494">
        <f t="shared" ca="1" si="23"/>
        <v>7777.27209621356</v>
      </c>
      <c r="I188" s="496">
        <f t="shared" ca="1" si="24"/>
        <v>131328.21312006155</v>
      </c>
      <c r="J188" s="508">
        <f t="shared" ca="1" si="26"/>
        <v>2376180.9504371928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2237075.4652209179</v>
      </c>
      <c r="D189" s="494">
        <f t="shared" ca="1" si="20"/>
        <v>1551762.3052436633</v>
      </c>
      <c r="E189" s="494">
        <f t="shared" ca="1" si="21"/>
        <v>685313.15997725469</v>
      </c>
      <c r="F189" s="494">
        <f t="shared" ca="1" si="22"/>
        <v>285793881.65423751</v>
      </c>
      <c r="G189" s="495">
        <v>49408</v>
      </c>
      <c r="H189" s="494">
        <f t="shared" ca="1" si="23"/>
        <v>7758.8115262183164</v>
      </c>
      <c r="I189" s="496">
        <f t="shared" ca="1" si="24"/>
        <v>145053.96564093072</v>
      </c>
      <c r="J189" s="508">
        <f t="shared" ca="1" si="26"/>
        <v>2389888.2423880673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2237075.4652209179</v>
      </c>
      <c r="D190" s="494">
        <f t="shared" ca="1" si="20"/>
        <v>1548050.1922937864</v>
      </c>
      <c r="E190" s="494">
        <f t="shared" ca="1" si="21"/>
        <v>689025.2729271315</v>
      </c>
      <c r="F190" s="494">
        <f t="shared" ca="1" si="22"/>
        <v>285104856.3813104</v>
      </c>
      <c r="G190" s="495">
        <v>49438</v>
      </c>
      <c r="H190" s="494">
        <f t="shared" ca="1" si="23"/>
        <v>7740.2509614689325</v>
      </c>
      <c r="I190" s="496">
        <f t="shared" ca="1" si="24"/>
        <v>140039.00201057637</v>
      </c>
      <c r="J190" s="508">
        <f t="shared" ca="1" si="26"/>
        <v>2384854.7181929634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2237075.4652209179</v>
      </c>
      <c r="D191" s="494">
        <f t="shared" ca="1" si="20"/>
        <v>1544317.9720654313</v>
      </c>
      <c r="E191" s="494">
        <f t="shared" ca="1" si="21"/>
        <v>692757.49315548665</v>
      </c>
      <c r="F191" s="494">
        <f t="shared" ca="1" si="22"/>
        <v>284412098.88815492</v>
      </c>
      <c r="G191" s="495">
        <v>49469</v>
      </c>
      <c r="H191" s="494">
        <f t="shared" ca="1" si="23"/>
        <v>7721.5898603271562</v>
      </c>
      <c r="I191" s="496">
        <f t="shared" ca="1" si="24"/>
        <v>144358.09228107016</v>
      </c>
      <c r="J191" s="508">
        <f t="shared" ca="1" si="26"/>
        <v>2389155.1473623151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2237075.4652209179</v>
      </c>
      <c r="D192" s="494">
        <f t="shared" ca="1" si="20"/>
        <v>1540565.5356441725</v>
      </c>
      <c r="E192" s="494">
        <f t="shared" ca="1" si="21"/>
        <v>696509.92957674549</v>
      </c>
      <c r="F192" s="494">
        <f t="shared" ca="1" si="22"/>
        <v>283715588.95857817</v>
      </c>
      <c r="G192" s="495">
        <v>49499</v>
      </c>
      <c r="H192" s="494">
        <f t="shared" ca="1" si="23"/>
        <v>7702.8276782208623</v>
      </c>
      <c r="I192" s="496">
        <f t="shared" ca="1" si="24"/>
        <v>139361.92845519591</v>
      </c>
      <c r="J192" s="508">
        <f t="shared" ca="1" si="26"/>
        <v>2384140.2213543346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2237075.4652209179</v>
      </c>
      <c r="D193" s="494">
        <f t="shared" ca="1" si="20"/>
        <v>1536792.7735256318</v>
      </c>
      <c r="E193" s="494">
        <f t="shared" ca="1" si="21"/>
        <v>700282.69169528619</v>
      </c>
      <c r="F193" s="494">
        <f t="shared" ca="1" si="22"/>
        <v>283015306.2668829</v>
      </c>
      <c r="G193" s="495">
        <v>49530</v>
      </c>
      <c r="H193" s="494">
        <f t="shared" ca="1" si="23"/>
        <v>7683.9638676281584</v>
      </c>
      <c r="I193" s="496">
        <f t="shared" ca="1" si="24"/>
        <v>143654.65987602674</v>
      </c>
      <c r="J193" s="508">
        <f t="shared" ca="1" si="26"/>
        <v>2388414.0889645726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2237075.4652209179</v>
      </c>
      <c r="D194" s="494">
        <f t="shared" ca="1" si="20"/>
        <v>1532999.5756122824</v>
      </c>
      <c r="E194" s="494">
        <f t="shared" ca="1" si="21"/>
        <v>704075.88960863557</v>
      </c>
      <c r="F194" s="494">
        <f t="shared" ca="1" si="22"/>
        <v>282311230.37727427</v>
      </c>
      <c r="G194" s="495">
        <v>49561</v>
      </c>
      <c r="H194" s="494">
        <f t="shared" ca="1" si="23"/>
        <v>7664.9978780614119</v>
      </c>
      <c r="I194" s="496">
        <f t="shared" ca="1" si="24"/>
        <v>143300.08340646504</v>
      </c>
      <c r="J194" s="508">
        <f t="shared" ca="1" si="26"/>
        <v>2388040.5465054447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2237075.4652209179</v>
      </c>
      <c r="D195" s="494">
        <f t="shared" ca="1" si="20"/>
        <v>1529185.8312102356</v>
      </c>
      <c r="E195" s="494">
        <f t="shared" ca="1" si="21"/>
        <v>707889.63401068235</v>
      </c>
      <c r="F195" s="494">
        <f t="shared" ca="1" si="22"/>
        <v>281603340.7432636</v>
      </c>
      <c r="G195" s="495">
        <v>49591</v>
      </c>
      <c r="H195" s="494">
        <f t="shared" ca="1" si="23"/>
        <v>7645.9291560511783</v>
      </c>
      <c r="I195" s="496">
        <f t="shared" ca="1" si="24"/>
        <v>138332.50288486437</v>
      </c>
      <c r="J195" s="508">
        <f t="shared" ca="1" si="26"/>
        <v>2383053.8972618333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2237075.4652209179</v>
      </c>
      <c r="D196" s="494">
        <f t="shared" ca="1" si="20"/>
        <v>1525351.4290260111</v>
      </c>
      <c r="E196" s="494">
        <f t="shared" ca="1" si="21"/>
        <v>711724.0361949068</v>
      </c>
      <c r="F196" s="494">
        <f t="shared" ca="1" si="22"/>
        <v>280891616.70706868</v>
      </c>
      <c r="G196" s="495">
        <v>49622</v>
      </c>
      <c r="H196" s="494">
        <f t="shared" ca="1" si="23"/>
        <v>7626.7571451300555</v>
      </c>
      <c r="I196" s="496">
        <f t="shared" ca="1" si="24"/>
        <v>142585.15819633912</v>
      </c>
      <c r="J196" s="508">
        <f t="shared" ca="1" si="26"/>
        <v>2387287.3805623869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2237075.4652209179</v>
      </c>
      <c r="D197" s="494">
        <f t="shared" ca="1" si="20"/>
        <v>1521496.2571632888</v>
      </c>
      <c r="E197" s="494">
        <f t="shared" ca="1" si="21"/>
        <v>715579.20805762918</v>
      </c>
      <c r="F197" s="494">
        <f t="shared" ca="1" si="22"/>
        <v>280176037.49901104</v>
      </c>
      <c r="G197" s="495">
        <v>49652</v>
      </c>
      <c r="H197" s="494">
        <f t="shared" ca="1" si="23"/>
        <v>7607.4812858164441</v>
      </c>
      <c r="I197" s="496">
        <f t="shared" ca="1" si="24"/>
        <v>137636.89218646364</v>
      </c>
      <c r="J197" s="508">
        <f t="shared" ca="1" si="26"/>
        <v>2382319.8386931983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2237075.4652209179</v>
      </c>
      <c r="D198" s="494">
        <f t="shared" ca="1" si="20"/>
        <v>1517620.2031196433</v>
      </c>
      <c r="E198" s="494">
        <f t="shared" ca="1" si="21"/>
        <v>719455.26210127468</v>
      </c>
      <c r="F198" s="494">
        <f t="shared" ca="1" si="22"/>
        <v>279456582.23690975</v>
      </c>
      <c r="G198" s="495">
        <v>49683</v>
      </c>
      <c r="H198" s="494">
        <f t="shared" ca="1" si="23"/>
        <v>7588.1010155982167</v>
      </c>
      <c r="I198" s="496">
        <f t="shared" ca="1" si="24"/>
        <v>141862.46698699924</v>
      </c>
      <c r="J198" s="508">
        <f t="shared" ca="1" si="26"/>
        <v>2386526.0332235154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2237075.4652209179</v>
      </c>
      <c r="D199" s="494">
        <f t="shared" ca="1" si="20"/>
        <v>1513723.1537832611</v>
      </c>
      <c r="E199" s="494">
        <f t="shared" ca="1" si="21"/>
        <v>723352.31143765687</v>
      </c>
      <c r="F199" s="494">
        <f t="shared" ca="1" si="22"/>
        <v>278733229.92547208</v>
      </c>
      <c r="G199" s="495">
        <v>49714</v>
      </c>
      <c r="H199" s="494">
        <f t="shared" ca="1" si="23"/>
        <v>7568.6157689163056</v>
      </c>
      <c r="I199" s="496">
        <f t="shared" ca="1" si="24"/>
        <v>141498.18280595526</v>
      </c>
      <c r="J199" s="508">
        <f t="shared" ca="1" si="26"/>
        <v>2386142.2637957898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2237075.4652209179</v>
      </c>
      <c r="D200" s="494">
        <f t="shared" ca="1" si="20"/>
        <v>1509804.9954296404</v>
      </c>
      <c r="E200" s="494">
        <f t="shared" ca="1" si="21"/>
        <v>727270.46979127754</v>
      </c>
      <c r="F200" s="494">
        <f t="shared" ca="1" si="22"/>
        <v>278005959.45568079</v>
      </c>
      <c r="G200" s="495">
        <v>49743</v>
      </c>
      <c r="H200" s="494">
        <f t="shared" ca="1" si="23"/>
        <v>7549.0249771482022</v>
      </c>
      <c r="I200" s="496">
        <f t="shared" ca="1" si="24"/>
        <v>132026.63990803191</v>
      </c>
      <c r="J200" s="508">
        <f t="shared" ca="1" si="26"/>
        <v>2376651.130106098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2237075.4652209179</v>
      </c>
      <c r="D201" s="494">
        <f t="shared" ca="1" si="20"/>
        <v>1505865.613718271</v>
      </c>
      <c r="E201" s="494">
        <f t="shared" ca="1" si="21"/>
        <v>731209.85150264692</v>
      </c>
      <c r="F201" s="494">
        <f t="shared" ca="1" si="22"/>
        <v>277274749.60417813</v>
      </c>
      <c r="G201" s="495">
        <v>49774</v>
      </c>
      <c r="H201" s="494">
        <f t="shared" ca="1" si="23"/>
        <v>7529.3280685913551</v>
      </c>
      <c r="I201" s="496">
        <f t="shared" ca="1" si="24"/>
        <v>140763.68413772635</v>
      </c>
      <c r="J201" s="508">
        <f t="shared" ca="1" si="26"/>
        <v>2385368.4774272353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2237075.4652209179</v>
      </c>
      <c r="D202" s="494">
        <f t="shared" ca="1" si="20"/>
        <v>1501904.8936892983</v>
      </c>
      <c r="E202" s="494">
        <f t="shared" ca="1" si="21"/>
        <v>735170.57153161964</v>
      </c>
      <c r="F202" s="494">
        <f t="shared" ca="1" si="22"/>
        <v>276539579.03264654</v>
      </c>
      <c r="G202" s="495">
        <v>49804</v>
      </c>
      <c r="H202" s="494">
        <f t="shared" ca="1" si="23"/>
        <v>7509.5244684464915</v>
      </c>
      <c r="I202" s="496">
        <f t="shared" ca="1" si="24"/>
        <v>135864.62730604724</v>
      </c>
      <c r="J202" s="508">
        <f t="shared" ca="1" si="26"/>
        <v>2380449.6169954119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2237075.4652209179</v>
      </c>
      <c r="D203" s="494">
        <f t="shared" ca="1" si="20"/>
        <v>1497922.7197601688</v>
      </c>
      <c r="E203" s="494">
        <f t="shared" ca="1" si="21"/>
        <v>739152.74546074914</v>
      </c>
      <c r="F203" s="494">
        <f t="shared" ca="1" si="22"/>
        <v>275800426.28718579</v>
      </c>
      <c r="G203" s="495">
        <v>49835</v>
      </c>
      <c r="H203" s="494">
        <f t="shared" ca="1" si="23"/>
        <v>7489.6135988008436</v>
      </c>
      <c r="I203" s="496">
        <f t="shared" ca="1" si="24"/>
        <v>140021.20685019667</v>
      </c>
      <c r="J203" s="508">
        <f t="shared" ca="1" si="26"/>
        <v>2384586.2856699154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2237075.4652209179</v>
      </c>
      <c r="D204" s="494">
        <f t="shared" ca="1" si="20"/>
        <v>1493918.9757222563</v>
      </c>
      <c r="E204" s="494">
        <f t="shared" ca="1" si="21"/>
        <v>743156.4894986616</v>
      </c>
      <c r="F204" s="494">
        <f t="shared" ca="1" si="22"/>
        <v>275057269.79768711</v>
      </c>
      <c r="G204" s="495">
        <v>49865</v>
      </c>
      <c r="H204" s="494">
        <f t="shared" ca="1" si="23"/>
        <v>7469.5948786112822</v>
      </c>
      <c r="I204" s="496">
        <f t="shared" ca="1" si="24"/>
        <v>135142.20888072104</v>
      </c>
      <c r="J204" s="508">
        <f t="shared" ca="1" si="26"/>
        <v>2379687.2689802502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2237075.4652209179</v>
      </c>
      <c r="D205" s="494">
        <f t="shared" ca="1" si="20"/>
        <v>1489893.544737472</v>
      </c>
      <c r="E205" s="494">
        <f t="shared" ca="1" si="21"/>
        <v>747181.92048344598</v>
      </c>
      <c r="F205" s="494">
        <f t="shared" ca="1" si="22"/>
        <v>274310087.87720364</v>
      </c>
      <c r="G205" s="495">
        <v>49896</v>
      </c>
      <c r="H205" s="494">
        <f t="shared" ca="1" si="23"/>
        <v>7449.4677236873595</v>
      </c>
      <c r="I205" s="496">
        <f t="shared" ca="1" si="24"/>
        <v>139270.66427422891</v>
      </c>
      <c r="J205" s="508">
        <f t="shared" ca="1" si="26"/>
        <v>2383795.5972188339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2237075.4652209179</v>
      </c>
      <c r="D206" s="494">
        <f t="shared" ca="1" si="20"/>
        <v>1485846.3093348532</v>
      </c>
      <c r="E206" s="494">
        <f t="shared" ca="1" si="21"/>
        <v>751229.15588606475</v>
      </c>
      <c r="F206" s="494">
        <f t="shared" ca="1" si="22"/>
        <v>273558858.72131759</v>
      </c>
      <c r="G206" s="495">
        <v>49927</v>
      </c>
      <c r="H206" s="494">
        <f t="shared" ca="1" si="23"/>
        <v>7429.2315466742657</v>
      </c>
      <c r="I206" s="496">
        <f t="shared" ca="1" si="24"/>
        <v>138892.34116182409</v>
      </c>
      <c r="J206" s="508">
        <f t="shared" ca="1" si="26"/>
        <v>2383397.0379294166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2237075.4652209179</v>
      </c>
      <c r="D207" s="494">
        <f t="shared" ca="1" si="20"/>
        <v>1481777.151407137</v>
      </c>
      <c r="E207" s="494">
        <f t="shared" ca="1" si="21"/>
        <v>755298.3138137809</v>
      </c>
      <c r="F207" s="494">
        <f t="shared" ca="1" si="22"/>
        <v>272803560.40750378</v>
      </c>
      <c r="G207" s="495">
        <v>49957</v>
      </c>
      <c r="H207" s="494">
        <f t="shared" ca="1" si="23"/>
        <v>7408.8857570356849</v>
      </c>
      <c r="I207" s="496">
        <f t="shared" ca="1" si="24"/>
        <v>134043.84077344561</v>
      </c>
      <c r="J207" s="508">
        <f t="shared" ca="1" si="26"/>
        <v>2378528.1917513991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2237075.4652209179</v>
      </c>
      <c r="D208" s="494">
        <f t="shared" ca="1" si="20"/>
        <v>1477685.9522073122</v>
      </c>
      <c r="E208" s="494">
        <f t="shared" ca="1" si="21"/>
        <v>759389.51301360573</v>
      </c>
      <c r="F208" s="494">
        <f t="shared" ca="1" si="22"/>
        <v>272044170.89449018</v>
      </c>
      <c r="G208" s="495">
        <v>49988</v>
      </c>
      <c r="H208" s="494">
        <f t="shared" ca="1" si="23"/>
        <v>7388.4297610365611</v>
      </c>
      <c r="I208" s="496">
        <f t="shared" ca="1" si="24"/>
        <v>138129.53608633275</v>
      </c>
      <c r="J208" s="508">
        <f t="shared" ca="1" si="26"/>
        <v>2382593.4310682872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2237075.4652209179</v>
      </c>
      <c r="D209" s="494">
        <f t="shared" ca="1" si="20"/>
        <v>1473572.5923451553</v>
      </c>
      <c r="E209" s="494">
        <f t="shared" ca="1" si="21"/>
        <v>763502.87287576264</v>
      </c>
      <c r="F209" s="494">
        <f t="shared" ca="1" si="22"/>
        <v>271280668.02161443</v>
      </c>
      <c r="G209" s="495">
        <v>50018</v>
      </c>
      <c r="H209" s="494">
        <f t="shared" ca="1" si="23"/>
        <v>7367.8629617257766</v>
      </c>
      <c r="I209" s="496">
        <f t="shared" ca="1" si="24"/>
        <v>133301.64373830016</v>
      </c>
      <c r="J209" s="508">
        <f t="shared" ca="1" si="26"/>
        <v>2377744.9719209438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2237075.4652209179</v>
      </c>
      <c r="D210" s="494">
        <f t="shared" ca="1" si="20"/>
        <v>1469436.9517837449</v>
      </c>
      <c r="E210" s="494">
        <f t="shared" ca="1" si="21"/>
        <v>767638.5134371731</v>
      </c>
      <c r="F210" s="494">
        <f t="shared" ca="1" si="22"/>
        <v>270513029.50817728</v>
      </c>
      <c r="G210" s="495">
        <v>50049</v>
      </c>
      <c r="H210" s="494">
        <f t="shared" ca="1" si="23"/>
        <v>7347.1847589187246</v>
      </c>
      <c r="I210" s="496">
        <f t="shared" ca="1" si="24"/>
        <v>137358.44490827742</v>
      </c>
      <c r="J210" s="508">
        <f t="shared" ca="1" si="26"/>
        <v>2381781.0948881144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2237075.4652209179</v>
      </c>
      <c r="D211" s="494">
        <f t="shared" ca="1" si="20"/>
        <v>1465278.9098359603</v>
      </c>
      <c r="E211" s="494">
        <f t="shared" ca="1" si="21"/>
        <v>771796.5553849577</v>
      </c>
      <c r="F211" s="494">
        <f t="shared" ca="1" si="22"/>
        <v>269741232.95279235</v>
      </c>
      <c r="G211" s="495">
        <v>50080</v>
      </c>
      <c r="H211" s="494">
        <f t="shared" ca="1" si="23"/>
        <v>7326.3945491798013</v>
      </c>
      <c r="I211" s="496">
        <f t="shared" ca="1" si="24"/>
        <v>136969.76394097376</v>
      </c>
      <c r="J211" s="508">
        <f t="shared" ca="1" si="26"/>
        <v>2381371.6237110714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2237075.4652209179</v>
      </c>
      <c r="D212" s="494">
        <f t="shared" ca="1" si="20"/>
        <v>1461098.3451609586</v>
      </c>
      <c r="E212" s="494">
        <f t="shared" ca="1" si="21"/>
        <v>775977.12005995936</v>
      </c>
      <c r="F212" s="494">
        <f t="shared" ca="1" si="22"/>
        <v>268965255.83273238</v>
      </c>
      <c r="G212" s="495">
        <v>50108</v>
      </c>
      <c r="H212" s="494">
        <f t="shared" ca="1" si="23"/>
        <v>7305.4917258047926</v>
      </c>
      <c r="I212" s="496">
        <f t="shared" ca="1" si="24"/>
        <v>123361.65720374369</v>
      </c>
      <c r="J212" s="508">
        <f t="shared" ca="1" si="26"/>
        <v>2367742.6141504664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2237075.4652209179</v>
      </c>
      <c r="D213" s="494">
        <f t="shared" ca="1" si="20"/>
        <v>1456895.1357606337</v>
      </c>
      <c r="E213" s="494">
        <f t="shared" ca="1" si="21"/>
        <v>780180.32946028421</v>
      </c>
      <c r="F213" s="494">
        <f t="shared" ca="1" si="22"/>
        <v>268185075.50327209</v>
      </c>
      <c r="G213" s="495">
        <v>50139</v>
      </c>
      <c r="H213" s="494">
        <f t="shared" ca="1" si="23"/>
        <v>7284.4756788031691</v>
      </c>
      <c r="I213" s="496">
        <f t="shared" ca="1" si="24"/>
        <v>136186.07453664017</v>
      </c>
      <c r="J213" s="508">
        <f t="shared" ca="1" si="26"/>
        <v>2380546.0154363615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2237075.4652209179</v>
      </c>
      <c r="D214" s="494">
        <f t="shared" ca="1" si="20"/>
        <v>1452669.1589760571</v>
      </c>
      <c r="E214" s="494">
        <f t="shared" ca="1" si="21"/>
        <v>784406.30624486087</v>
      </c>
      <c r="F214" s="494">
        <f t="shared" ca="1" si="22"/>
        <v>267400669.19702724</v>
      </c>
      <c r="G214" s="495">
        <v>50169</v>
      </c>
      <c r="H214" s="494">
        <f t="shared" ca="1" si="23"/>
        <v>7263.3457948802852</v>
      </c>
      <c r="I214" s="496">
        <f t="shared" ca="1" si="24"/>
        <v>131410.6869966033</v>
      </c>
      <c r="J214" s="508">
        <f t="shared" ca="1" si="26"/>
        <v>2375749.4980124016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2237075.4652209179</v>
      </c>
      <c r="D215" s="494">
        <f t="shared" ca="1" si="20"/>
        <v>1448420.2914838975</v>
      </c>
      <c r="E215" s="494">
        <f t="shared" ca="1" si="21"/>
        <v>788655.17373702046</v>
      </c>
      <c r="F215" s="494">
        <f t="shared" ca="1" si="22"/>
        <v>266612014.02329022</v>
      </c>
      <c r="G215" s="495">
        <v>50200</v>
      </c>
      <c r="H215" s="494">
        <f t="shared" ca="1" si="23"/>
        <v>7242.1014574194878</v>
      </c>
      <c r="I215" s="496">
        <f t="shared" ca="1" si="24"/>
        <v>135393.87217009478</v>
      </c>
      <c r="J215" s="508">
        <f t="shared" ca="1" si="26"/>
        <v>2379711.4388484322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2237075.4652209179</v>
      </c>
      <c r="D216" s="494">
        <f t="shared" ca="1" si="20"/>
        <v>1444148.409292822</v>
      </c>
      <c r="E216" s="494">
        <f t="shared" ca="1" si="21"/>
        <v>792927.05592809594</v>
      </c>
      <c r="F216" s="494">
        <f t="shared" ca="1" si="22"/>
        <v>265819086.96736214</v>
      </c>
      <c r="G216" s="495">
        <v>50230</v>
      </c>
      <c r="H216" s="494">
        <f t="shared" ca="1" si="23"/>
        <v>7220.74204646411</v>
      </c>
      <c r="I216" s="496">
        <f t="shared" ca="1" si="24"/>
        <v>130639.88687141219</v>
      </c>
      <c r="J216" s="508">
        <f t="shared" ca="1" si="26"/>
        <v>2374936.0941387946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2237075.4652209179</v>
      </c>
      <c r="D217" s="494">
        <f t="shared" ca="1" si="20"/>
        <v>1439853.3877398784</v>
      </c>
      <c r="E217" s="494">
        <f t="shared" ca="1" si="21"/>
        <v>797222.07748103957</v>
      </c>
      <c r="F217" s="494">
        <f t="shared" ca="1" si="22"/>
        <v>265021864.8898811</v>
      </c>
      <c r="G217" s="495">
        <v>50261</v>
      </c>
      <c r="H217" s="494">
        <f t="shared" ca="1" si="23"/>
        <v>7199.2669386993921</v>
      </c>
      <c r="I217" s="496">
        <f t="shared" ca="1" si="24"/>
        <v>134593.06436780767</v>
      </c>
      <c r="J217" s="508">
        <f t="shared" ca="1" si="26"/>
        <v>2378867.7965274248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2237075.4652209179</v>
      </c>
      <c r="D218" s="494">
        <f t="shared" ca="1" si="20"/>
        <v>1435535.1014868561</v>
      </c>
      <c r="E218" s="494">
        <f t="shared" ca="1" si="21"/>
        <v>801540.36373406183</v>
      </c>
      <c r="F218" s="494">
        <f t="shared" ca="1" si="22"/>
        <v>264220324.52614704</v>
      </c>
      <c r="G218" s="495">
        <v>50292</v>
      </c>
      <c r="H218" s="494">
        <f t="shared" ca="1" si="23"/>
        <v>7177.6755074342809</v>
      </c>
      <c r="I218" s="496">
        <f t="shared" ca="1" si="24"/>
        <v>134189.40425590979</v>
      </c>
      <c r="J218" s="508">
        <f t="shared" ca="1" si="26"/>
        <v>2378442.544984262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2237075.4652209179</v>
      </c>
      <c r="D219" s="494">
        <f t="shared" ca="1" si="20"/>
        <v>1431193.4245166299</v>
      </c>
      <c r="E219" s="494">
        <f t="shared" ca="1" si="21"/>
        <v>805882.04070428805</v>
      </c>
      <c r="F219" s="494">
        <f t="shared" ca="1" si="22"/>
        <v>263414442.48544276</v>
      </c>
      <c r="G219" s="495">
        <v>50322</v>
      </c>
      <c r="H219" s="494">
        <f t="shared" ca="1" si="23"/>
        <v>7155.9671225831498</v>
      </c>
      <c r="I219" s="496">
        <f t="shared" ca="1" si="24"/>
        <v>129467.95901781203</v>
      </c>
      <c r="J219" s="508">
        <f t="shared" ca="1" si="26"/>
        <v>2373699.3913613129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2237075.4652209179</v>
      </c>
      <c r="D220" s="494">
        <f t="shared" ca="1" si="20"/>
        <v>1426828.2301294818</v>
      </c>
      <c r="E220" s="494">
        <f t="shared" ca="1" si="21"/>
        <v>810247.23509143619</v>
      </c>
      <c r="F220" s="494">
        <f t="shared" ca="1" si="22"/>
        <v>262604195.25035131</v>
      </c>
      <c r="G220" s="495">
        <v>50353</v>
      </c>
      <c r="H220" s="494">
        <f t="shared" ca="1" si="23"/>
        <v>7134.1411506474087</v>
      </c>
      <c r="I220" s="496">
        <f t="shared" ca="1" si="24"/>
        <v>133375.51271179583</v>
      </c>
      <c r="J220" s="508">
        <f t="shared" ca="1" si="26"/>
        <v>2377585.1190833612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2237075.4652209179</v>
      </c>
      <c r="D221" s="494">
        <f t="shared" ca="1" si="20"/>
        <v>1422439.3909394031</v>
      </c>
      <c r="E221" s="494">
        <f t="shared" ca="1" si="21"/>
        <v>814636.07428151486</v>
      </c>
      <c r="F221" s="494">
        <f t="shared" ca="1" si="22"/>
        <v>261789559.1760698</v>
      </c>
      <c r="G221" s="495">
        <v>50383</v>
      </c>
      <c r="H221" s="494">
        <f t="shared" ca="1" si="23"/>
        <v>7112.1969546970158</v>
      </c>
      <c r="I221" s="496">
        <f t="shared" ca="1" si="24"/>
        <v>128676.05567267213</v>
      </c>
      <c r="J221" s="508">
        <f t="shared" ca="1" si="26"/>
        <v>2372863.717848287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2237075.4652209179</v>
      </c>
      <c r="D222" s="494">
        <f t="shared" ca="1" si="20"/>
        <v>1418026.7788703782</v>
      </c>
      <c r="E222" s="494">
        <f t="shared" ca="1" si="21"/>
        <v>819048.68635053979</v>
      </c>
      <c r="F222" s="494">
        <f t="shared" ca="1" si="22"/>
        <v>260970510.48971924</v>
      </c>
      <c r="G222" s="495">
        <v>50414</v>
      </c>
      <c r="H222" s="494">
        <f t="shared" ca="1" si="23"/>
        <v>7090.1338943518904</v>
      </c>
      <c r="I222" s="496">
        <f t="shared" ca="1" si="24"/>
        <v>132552.78012948332</v>
      </c>
      <c r="J222" s="508">
        <f t="shared" ca="1" si="26"/>
        <v>2376718.3792447532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2237075.4652209179</v>
      </c>
      <c r="D223" s="494">
        <f t="shared" ca="1" si="20"/>
        <v>1413590.265152646</v>
      </c>
      <c r="E223" s="494">
        <f t="shared" ca="1" si="21"/>
        <v>823485.20006827195</v>
      </c>
      <c r="F223" s="494">
        <f t="shared" ca="1" si="22"/>
        <v>260147025.28965098</v>
      </c>
      <c r="G223" s="495">
        <v>50445</v>
      </c>
      <c r="H223" s="494">
        <f t="shared" ca="1" si="23"/>
        <v>7067.9513257632298</v>
      </c>
      <c r="I223" s="496">
        <f t="shared" ca="1" si="24"/>
        <v>132138.06847796118</v>
      </c>
      <c r="J223" s="508">
        <f t="shared" ca="1" si="26"/>
        <v>2376281.4850246422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2237075.4652209179</v>
      </c>
      <c r="D224" s="494">
        <f t="shared" ca="1" si="20"/>
        <v>1409129.7203189428</v>
      </c>
      <c r="E224" s="494">
        <f t="shared" ca="1" si="21"/>
        <v>827945.74490197515</v>
      </c>
      <c r="F224" s="494">
        <f t="shared" ca="1" si="22"/>
        <v>259319079.54474899</v>
      </c>
      <c r="G224" s="495">
        <v>50473</v>
      </c>
      <c r="H224" s="494">
        <f t="shared" ca="1" si="23"/>
        <v>7045.6486015947139</v>
      </c>
      <c r="I224" s="496">
        <f t="shared" ca="1" si="24"/>
        <v>118973.90623246702</v>
      </c>
      <c r="J224" s="508">
        <f t="shared" ca="1" si="26"/>
        <v>2363095.0200549797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2237075.4652209179</v>
      </c>
      <c r="D225" s="494">
        <f t="shared" ca="1" si="20"/>
        <v>1404645.0142007237</v>
      </c>
      <c r="E225" s="494">
        <f t="shared" ca="1" si="21"/>
        <v>832430.45102019422</v>
      </c>
      <c r="F225" s="494">
        <f t="shared" ca="1" si="22"/>
        <v>258486649.09372881</v>
      </c>
      <c r="G225" s="495">
        <v>50504</v>
      </c>
      <c r="H225" s="494">
        <f t="shared" ca="1" si="23"/>
        <v>7023.2250710036187</v>
      </c>
      <c r="I225" s="496">
        <f t="shared" ca="1" si="24"/>
        <v>131301.89394282456</v>
      </c>
      <c r="J225" s="508">
        <f t="shared" ca="1" si="26"/>
        <v>2375400.5842347462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2237075.4652209179</v>
      </c>
      <c r="D226" s="494">
        <f t="shared" ca="1" si="20"/>
        <v>1400136.0159243643</v>
      </c>
      <c r="E226" s="494">
        <f t="shared" ca="1" si="21"/>
        <v>836939.44929655362</v>
      </c>
      <c r="F226" s="494">
        <f t="shared" ca="1" si="22"/>
        <v>257649709.64443225</v>
      </c>
      <c r="G226" s="495">
        <v>50534</v>
      </c>
      <c r="H226" s="494">
        <f t="shared" ca="1" si="23"/>
        <v>7000.6800796218213</v>
      </c>
      <c r="I226" s="496">
        <f t="shared" ca="1" si="24"/>
        <v>126658.4580559271</v>
      </c>
      <c r="J226" s="508">
        <f t="shared" ca="1" si="26"/>
        <v>2370734.6033564666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2237075.4652209179</v>
      </c>
      <c r="D227" s="494">
        <f t="shared" ca="1" si="20"/>
        <v>1395602.5939073414</v>
      </c>
      <c r="E227" s="494">
        <f t="shared" ca="1" si="21"/>
        <v>841472.87131357659</v>
      </c>
      <c r="F227" s="494">
        <f t="shared" ca="1" si="22"/>
        <v>256808236.77311867</v>
      </c>
      <c r="G227" s="495">
        <v>50565</v>
      </c>
      <c r="H227" s="494">
        <f t="shared" ca="1" si="23"/>
        <v>6978.0129695367068</v>
      </c>
      <c r="I227" s="496">
        <f t="shared" ca="1" si="24"/>
        <v>130456.63631663084</v>
      </c>
      <c r="J227" s="508">
        <f t="shared" ca="1" si="26"/>
        <v>2374510.1145070856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2237075.4652209179</v>
      </c>
      <c r="D228" s="494">
        <f t="shared" ca="1" si="20"/>
        <v>1391044.6158543928</v>
      </c>
      <c r="E228" s="494">
        <f t="shared" ca="1" si="21"/>
        <v>846030.84936652519</v>
      </c>
      <c r="F228" s="494">
        <f t="shared" ca="1" si="22"/>
        <v>255962205.92375216</v>
      </c>
      <c r="G228" s="495">
        <v>50595</v>
      </c>
      <c r="H228" s="494">
        <f t="shared" ca="1" si="23"/>
        <v>6955.2230792719638</v>
      </c>
      <c r="I228" s="496">
        <f t="shared" ca="1" si="24"/>
        <v>125836.03601882813</v>
      </c>
      <c r="J228" s="508">
        <f t="shared" ca="1" si="26"/>
        <v>2369866.724319018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2237075.4652209179</v>
      </c>
      <c r="D229" s="494">
        <f t="shared" ca="1" si="20"/>
        <v>1386461.9487536575</v>
      </c>
      <c r="E229" s="494">
        <f t="shared" ca="1" si="21"/>
        <v>850613.51646726043</v>
      </c>
      <c r="F229" s="494">
        <f t="shared" ca="1" si="22"/>
        <v>255111592.40728489</v>
      </c>
      <c r="G229" s="495">
        <v>50626</v>
      </c>
      <c r="H229" s="494">
        <f t="shared" ca="1" si="23"/>
        <v>6932.3097437682873</v>
      </c>
      <c r="I229" s="496">
        <f t="shared" ca="1" si="24"/>
        <v>129602.1969327265</v>
      </c>
      <c r="J229" s="508">
        <f t="shared" ca="1" si="26"/>
        <v>2373609.9718974126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2237075.4652209179</v>
      </c>
      <c r="D230" s="494">
        <f t="shared" ca="1" si="20"/>
        <v>1381854.4588727932</v>
      </c>
      <c r="E230" s="494">
        <f t="shared" ca="1" si="21"/>
        <v>855221.00634812471</v>
      </c>
      <c r="F230" s="494">
        <f t="shared" ca="1" si="22"/>
        <v>254256371.40093675</v>
      </c>
      <c r="G230" s="495">
        <v>50657</v>
      </c>
      <c r="H230" s="494">
        <f t="shared" ca="1" si="23"/>
        <v>6909.2722943639665</v>
      </c>
      <c r="I230" s="496">
        <f t="shared" ca="1" si="24"/>
        <v>129171.50295555523</v>
      </c>
      <c r="J230" s="508">
        <f t="shared" ca="1" si="26"/>
        <v>2373156.2404708373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2237075.4652209179</v>
      </c>
      <c r="D231" s="494">
        <f t="shared" ca="1" si="20"/>
        <v>1377222.0117550741</v>
      </c>
      <c r="E231" s="494">
        <f t="shared" ca="1" si="21"/>
        <v>859853.45346584381</v>
      </c>
      <c r="F231" s="494">
        <f t="shared" ca="1" si="22"/>
        <v>253396517.9474709</v>
      </c>
      <c r="G231" s="495">
        <v>50687</v>
      </c>
      <c r="H231" s="494">
        <f t="shared" ca="1" si="23"/>
        <v>6886.1100587753708</v>
      </c>
      <c r="I231" s="496">
        <f t="shared" ca="1" si="24"/>
        <v>124585.62198645899</v>
      </c>
      <c r="J231" s="508">
        <f t="shared" ca="1" si="26"/>
        <v>2368547.1972661521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2237075.4652209179</v>
      </c>
      <c r="D232" s="494">
        <f t="shared" ca="1" si="20"/>
        <v>1372564.4722154674</v>
      </c>
      <c r="E232" s="494">
        <f t="shared" ca="1" si="21"/>
        <v>864510.99300545058</v>
      </c>
      <c r="F232" s="494">
        <f t="shared" ca="1" si="22"/>
        <v>252532006.95446545</v>
      </c>
      <c r="G232" s="495">
        <v>50718</v>
      </c>
      <c r="H232" s="494">
        <f t="shared" ca="1" si="23"/>
        <v>6862.8223610773366</v>
      </c>
      <c r="I232" s="496">
        <f t="shared" ca="1" si="24"/>
        <v>128303.10358740276</v>
      </c>
      <c r="J232" s="508">
        <f t="shared" ca="1" si="26"/>
        <v>2372241.3911693981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2237075.4652209179</v>
      </c>
      <c r="D233" s="494">
        <f t="shared" ca="1" si="20"/>
        <v>1367881.7043366879</v>
      </c>
      <c r="E233" s="494">
        <f t="shared" ca="1" si="21"/>
        <v>869193.76088423003</v>
      </c>
      <c r="F233" s="494">
        <f t="shared" ca="1" si="22"/>
        <v>251662813.19358122</v>
      </c>
      <c r="G233" s="495">
        <v>50748</v>
      </c>
      <c r="H233" s="494">
        <f t="shared" ca="1" si="23"/>
        <v>6839.4085216834392</v>
      </c>
      <c r="I233" s="496">
        <f t="shared" ca="1" si="24"/>
        <v>123740.68340768806</v>
      </c>
      <c r="J233" s="508">
        <f t="shared" ca="1" si="26"/>
        <v>2367655.5571502894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2237075.4652209179</v>
      </c>
      <c r="D234" s="494">
        <f t="shared" ca="1" si="20"/>
        <v>1363173.5714652317</v>
      </c>
      <c r="E234" s="494">
        <f t="shared" ca="1" si="21"/>
        <v>873901.89375568624</v>
      </c>
      <c r="F234" s="494">
        <f t="shared" ca="1" si="22"/>
        <v>250788911.29982555</v>
      </c>
      <c r="G234" s="495">
        <v>50779</v>
      </c>
      <c r="H234" s="494">
        <f t="shared" ca="1" si="23"/>
        <v>6815.8678573261586</v>
      </c>
      <c r="I234" s="496">
        <f t="shared" ca="1" si="24"/>
        <v>127425.27108034996</v>
      </c>
      <c r="J234" s="508">
        <f t="shared" ca="1" si="26"/>
        <v>2371316.6041585943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2237075.4652209179</v>
      </c>
      <c r="D235" s="494">
        <f t="shared" ca="1" si="20"/>
        <v>1358439.9362073885</v>
      </c>
      <c r="E235" s="494">
        <f t="shared" ca="1" si="21"/>
        <v>878635.52901352942</v>
      </c>
      <c r="F235" s="494">
        <f t="shared" ca="1" si="22"/>
        <v>249910275.77081203</v>
      </c>
      <c r="G235" s="495">
        <v>50810</v>
      </c>
      <c r="H235" s="494">
        <f t="shared" ca="1" si="23"/>
        <v>6792.1996810369428</v>
      </c>
      <c r="I235" s="496">
        <f t="shared" ca="1" si="24"/>
        <v>126982.78542147831</v>
      </c>
      <c r="J235" s="508">
        <f t="shared" ca="1" si="26"/>
        <v>2370850.4503234331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2237075.4652209179</v>
      </c>
      <c r="D236" s="494">
        <f t="shared" ca="1" si="20"/>
        <v>1353680.6604252318</v>
      </c>
      <c r="E236" s="494">
        <f t="shared" ca="1" si="21"/>
        <v>883394.80479568616</v>
      </c>
      <c r="F236" s="494">
        <f t="shared" ca="1" si="22"/>
        <v>249026880.96601635</v>
      </c>
      <c r="G236" s="495">
        <v>50838</v>
      </c>
      <c r="H236" s="494">
        <f t="shared" ca="1" si="23"/>
        <v>6768.4033021261594</v>
      </c>
      <c r="I236" s="496">
        <f t="shared" ca="1" si="24"/>
        <v>114292.29945251803</v>
      </c>
      <c r="J236" s="508">
        <f t="shared" ca="1" si="26"/>
        <v>2358136.1679755622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2237075.4652209179</v>
      </c>
      <c r="D237" s="494">
        <f t="shared" ca="1" si="20"/>
        <v>1348895.6052325887</v>
      </c>
      <c r="E237" s="494">
        <f t="shared" ca="1" si="21"/>
        <v>888179.85998832923</v>
      </c>
      <c r="F237" s="494">
        <f t="shared" ca="1" si="22"/>
        <v>248138701.10602802</v>
      </c>
      <c r="G237" s="495">
        <v>50869</v>
      </c>
      <c r="H237" s="494">
        <f t="shared" ca="1" si="23"/>
        <v>6744.4780261629439</v>
      </c>
      <c r="I237" s="496">
        <f t="shared" ca="1" si="24"/>
        <v>126090.61072912627</v>
      </c>
      <c r="J237" s="508">
        <f t="shared" ca="1" si="26"/>
        <v>2369910.553976207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2237075.4652209179</v>
      </c>
      <c r="D238" s="494">
        <f t="shared" ca="1" si="20"/>
        <v>1344084.6309909851</v>
      </c>
      <c r="E238" s="494">
        <f t="shared" ca="1" si="21"/>
        <v>892990.83422993287</v>
      </c>
      <c r="F238" s="494">
        <f t="shared" ca="1" si="22"/>
        <v>247245710.27179807</v>
      </c>
      <c r="G238" s="495">
        <v>50899</v>
      </c>
      <c r="H238" s="494">
        <f t="shared" ca="1" si="23"/>
        <v>6720.4231549549258</v>
      </c>
      <c r="I238" s="496">
        <f t="shared" ca="1" si="24"/>
        <v>121587.96354195372</v>
      </c>
      <c r="J238" s="508">
        <f t="shared" ca="1" si="26"/>
        <v>2365383.8519178266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2237075.4652209179</v>
      </c>
      <c r="D239" s="494">
        <f t="shared" ca="1" si="20"/>
        <v>1339247.5973055731</v>
      </c>
      <c r="E239" s="494">
        <f t="shared" ca="1" si="21"/>
        <v>897827.86791534489</v>
      </c>
      <c r="F239" s="494">
        <f t="shared" ca="1" si="22"/>
        <v>246347882.40388274</v>
      </c>
      <c r="G239" s="495">
        <v>50930</v>
      </c>
      <c r="H239" s="494">
        <f t="shared" ca="1" si="23"/>
        <v>6696.2379865278654</v>
      </c>
      <c r="I239" s="496">
        <f t="shared" ca="1" si="24"/>
        <v>125188.74463428708</v>
      </c>
      <c r="J239" s="508">
        <f t="shared" ca="1" si="26"/>
        <v>2368960.4478417328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2237075.4652209179</v>
      </c>
      <c r="D240" s="494">
        <f t="shared" ref="D240:D303" ca="1" si="28">+F239*(($H$6/100)/$H$9)</f>
        <v>1334384.3630210315</v>
      </c>
      <c r="E240" s="494">
        <f t="shared" ref="E240:E303" ca="1" si="29">+C240-D240</f>
        <v>902691.10219988646</v>
      </c>
      <c r="F240" s="494">
        <f t="shared" ref="F240:F303" ca="1" si="30">IF(F239&lt;1,0,+F239-E240)</f>
        <v>245445191.30168286</v>
      </c>
      <c r="G240" s="495">
        <v>50960</v>
      </c>
      <c r="H240" s="494">
        <f t="shared" ref="H240:H303" ca="1" si="31">+D240*$H$7/100</f>
        <v>6671.9218151051573</v>
      </c>
      <c r="I240" s="496">
        <f t="shared" ref="I240:I303" ca="1" si="32">+F239*$R$41*O240</f>
        <v>120710.46237790253</v>
      </c>
      <c r="J240" s="508">
        <f t="shared" ca="1" si="26"/>
        <v>2364457.8494139258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2237075.4652209179</v>
      </c>
      <c r="D241" s="494">
        <f t="shared" ca="1" si="28"/>
        <v>1329494.7862174488</v>
      </c>
      <c r="E241" s="494">
        <f t="shared" ca="1" si="29"/>
        <v>907580.67900346918</v>
      </c>
      <c r="F241" s="494">
        <f t="shared" ca="1" si="30"/>
        <v>244537610.62267938</v>
      </c>
      <c r="G241" s="495">
        <v>50991</v>
      </c>
      <c r="H241" s="494">
        <f t="shared" ca="1" si="31"/>
        <v>6647.4739310872437</v>
      </c>
      <c r="I241" s="496">
        <f t="shared" ca="1" si="32"/>
        <v>124277.08186241875</v>
      </c>
      <c r="J241" s="508">
        <f t="shared" ref="J241:J304" ca="1" si="34">+C241+H241+I241</f>
        <v>2368000.021014424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2237075.4652209179</v>
      </c>
      <c r="D242" s="494">
        <f t="shared" ca="1" si="28"/>
        <v>1324578.7242061801</v>
      </c>
      <c r="E242" s="494">
        <f t="shared" ca="1" si="29"/>
        <v>912496.74101473787</v>
      </c>
      <c r="F242" s="494">
        <f t="shared" ca="1" si="30"/>
        <v>243625113.88166463</v>
      </c>
      <c r="G242" s="495">
        <v>51022</v>
      </c>
      <c r="H242" s="494">
        <f t="shared" ca="1" si="31"/>
        <v>6622.8936210309002</v>
      </c>
      <c r="I242" s="496">
        <f t="shared" ca="1" si="32"/>
        <v>123817.54351194997</v>
      </c>
      <c r="J242" s="508">
        <f t="shared" ca="1" si="34"/>
        <v>2367515.9023538986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2237075.4652209179</v>
      </c>
      <c r="D243" s="494">
        <f t="shared" ca="1" si="28"/>
        <v>1319636.0335256835</v>
      </c>
      <c r="E243" s="494">
        <f t="shared" ca="1" si="29"/>
        <v>917439.4316952345</v>
      </c>
      <c r="F243" s="494">
        <f t="shared" ca="1" si="30"/>
        <v>242707674.44996941</v>
      </c>
      <c r="G243" s="495">
        <v>51052</v>
      </c>
      <c r="H243" s="494">
        <f t="shared" ca="1" si="31"/>
        <v>6598.1801676284176</v>
      </c>
      <c r="I243" s="496">
        <f t="shared" ca="1" si="32"/>
        <v>119376.30580201566</v>
      </c>
      <c r="J243" s="508">
        <f t="shared" ca="1" si="34"/>
        <v>2363049.951190562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2237075.4652209179</v>
      </c>
      <c r="D244" s="494">
        <f t="shared" ca="1" si="28"/>
        <v>1314666.5699373344</v>
      </c>
      <c r="E244" s="494">
        <f t="shared" ca="1" si="29"/>
        <v>922408.89528358355</v>
      </c>
      <c r="F244" s="494">
        <f t="shared" ca="1" si="30"/>
        <v>241785265.55468583</v>
      </c>
      <c r="G244" s="495">
        <v>51083</v>
      </c>
      <c r="H244" s="494">
        <f t="shared" ca="1" si="31"/>
        <v>6573.3328496866716</v>
      </c>
      <c r="I244" s="496">
        <f t="shared" ca="1" si="32"/>
        <v>122890.98582983451</v>
      </c>
      <c r="J244" s="508">
        <f t="shared" ca="1" si="34"/>
        <v>2366539.7839004388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2237075.4652209179</v>
      </c>
      <c r="D245" s="494">
        <f t="shared" ca="1" si="28"/>
        <v>1309670.1884212149</v>
      </c>
      <c r="E245" s="494">
        <f t="shared" ca="1" si="29"/>
        <v>927405.27679970302</v>
      </c>
      <c r="F245" s="494">
        <f t="shared" ca="1" si="30"/>
        <v>240857860.27788612</v>
      </c>
      <c r="G245" s="495">
        <v>51113</v>
      </c>
      <c r="H245" s="494">
        <f t="shared" ca="1" si="31"/>
        <v>6548.3509421060744</v>
      </c>
      <c r="I245" s="496">
        <f t="shared" ca="1" si="32"/>
        <v>118474.78012179604</v>
      </c>
      <c r="J245" s="508">
        <f t="shared" ca="1" si="34"/>
        <v>2362098.5962848198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2237075.4652209179</v>
      </c>
      <c r="D246" s="494">
        <f t="shared" ca="1" si="28"/>
        <v>1304646.7431718833</v>
      </c>
      <c r="E246" s="494">
        <f t="shared" ca="1" si="29"/>
        <v>932428.72204903467</v>
      </c>
      <c r="F246" s="494">
        <f t="shared" ca="1" si="30"/>
        <v>239925431.55583709</v>
      </c>
      <c r="G246" s="495">
        <v>51144</v>
      </c>
      <c r="H246" s="494">
        <f t="shared" ca="1" si="31"/>
        <v>6523.2337158594164</v>
      </c>
      <c r="I246" s="496">
        <f t="shared" ca="1" si="32"/>
        <v>121954.36325403633</v>
      </c>
      <c r="J246" s="508">
        <f t="shared" ca="1" si="34"/>
        <v>2365553.0621908135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2237075.4652209179</v>
      </c>
      <c r="D247" s="494">
        <f t="shared" ca="1" si="28"/>
        <v>1299596.0875941177</v>
      </c>
      <c r="E247" s="494">
        <f t="shared" ca="1" si="29"/>
        <v>937479.37762680021</v>
      </c>
      <c r="F247" s="494">
        <f t="shared" ca="1" si="30"/>
        <v>238987952.17821029</v>
      </c>
      <c r="G247" s="495">
        <v>51175</v>
      </c>
      <c r="H247" s="494">
        <f t="shared" ca="1" si="31"/>
        <v>6497.9804379705884</v>
      </c>
      <c r="I247" s="496">
        <f t="shared" ca="1" si="32"/>
        <v>121482.24351110549</v>
      </c>
      <c r="J247" s="508">
        <f t="shared" ca="1" si="34"/>
        <v>2365055.6891699941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2237075.4652209179</v>
      </c>
      <c r="D248" s="494">
        <f t="shared" ca="1" si="28"/>
        <v>1294518.0742986391</v>
      </c>
      <c r="E248" s="494">
        <f t="shared" ca="1" si="29"/>
        <v>942557.39092227886</v>
      </c>
      <c r="F248" s="494">
        <f t="shared" ca="1" si="30"/>
        <v>238045394.78728801</v>
      </c>
      <c r="G248" s="495">
        <v>51204</v>
      </c>
      <c r="H248" s="494">
        <f t="shared" ca="1" si="31"/>
        <v>6472.5903714931956</v>
      </c>
      <c r="I248" s="496">
        <f t="shared" ca="1" si="32"/>
        <v>113200.62668174561</v>
      </c>
      <c r="J248" s="508">
        <f t="shared" ca="1" si="34"/>
        <v>2356748.6822741567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2237075.4652209179</v>
      </c>
      <c r="D249" s="494">
        <f t="shared" ca="1" si="28"/>
        <v>1289412.55509781</v>
      </c>
      <c r="E249" s="494">
        <f t="shared" ca="1" si="29"/>
        <v>947662.91012310795</v>
      </c>
      <c r="F249" s="494">
        <f t="shared" ca="1" si="30"/>
        <v>237097731.8771649</v>
      </c>
      <c r="G249" s="495">
        <v>51235</v>
      </c>
      <c r="H249" s="494">
        <f t="shared" ca="1" si="31"/>
        <v>6447.0627754890502</v>
      </c>
      <c r="I249" s="496">
        <f t="shared" ca="1" si="32"/>
        <v>120530.31822729681</v>
      </c>
      <c r="J249" s="508">
        <f t="shared" ca="1" si="34"/>
        <v>2364052.8462237036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2237075.4652209179</v>
      </c>
      <c r="D250" s="494">
        <f t="shared" ca="1" si="28"/>
        <v>1284279.38100131</v>
      </c>
      <c r="E250" s="494">
        <f t="shared" ca="1" si="29"/>
        <v>952796.08421960799</v>
      </c>
      <c r="F250" s="494">
        <f t="shared" ca="1" si="30"/>
        <v>236144935.7929453</v>
      </c>
      <c r="G250" s="495">
        <v>51265</v>
      </c>
      <c r="H250" s="494">
        <f t="shared" ca="1" si="31"/>
        <v>6421.3969050065498</v>
      </c>
      <c r="I250" s="496">
        <f t="shared" ca="1" si="32"/>
        <v>116177.88861981079</v>
      </c>
      <c r="J250" s="508">
        <f t="shared" ca="1" si="34"/>
        <v>2359674.7507457351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2237075.4652209179</v>
      </c>
      <c r="D251" s="494">
        <f t="shared" ca="1" si="28"/>
        <v>1279118.4022117869</v>
      </c>
      <c r="E251" s="494">
        <f t="shared" ca="1" si="29"/>
        <v>957957.063009131</v>
      </c>
      <c r="F251" s="494">
        <f t="shared" ca="1" si="30"/>
        <v>235186978.72993615</v>
      </c>
      <c r="G251" s="495">
        <v>51296</v>
      </c>
      <c r="H251" s="494">
        <f t="shared" ca="1" si="31"/>
        <v>6395.592011058935</v>
      </c>
      <c r="I251" s="496">
        <f t="shared" ca="1" si="32"/>
        <v>119568.05248982795</v>
      </c>
      <c r="J251" s="508">
        <f t="shared" ca="1" si="34"/>
        <v>2363039.1097218045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2237075.4652209179</v>
      </c>
      <c r="D252" s="494">
        <f t="shared" ca="1" si="28"/>
        <v>1273929.4681204876</v>
      </c>
      <c r="E252" s="494">
        <f t="shared" ca="1" si="29"/>
        <v>963145.99710043031</v>
      </c>
      <c r="F252" s="494">
        <f t="shared" ca="1" si="30"/>
        <v>234223832.73283571</v>
      </c>
      <c r="G252" s="495">
        <v>51326</v>
      </c>
      <c r="H252" s="494">
        <f t="shared" ca="1" si="31"/>
        <v>6369.6473406024379</v>
      </c>
      <c r="I252" s="496">
        <f t="shared" ca="1" si="32"/>
        <v>115241.61957766871</v>
      </c>
      <c r="J252" s="508">
        <f t="shared" ca="1" si="34"/>
        <v>2358686.7321391888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2237075.4652209179</v>
      </c>
      <c r="D253" s="494">
        <f t="shared" ca="1" si="28"/>
        <v>1268712.4273028602</v>
      </c>
      <c r="E253" s="494">
        <f t="shared" ca="1" si="29"/>
        <v>968363.03791805776</v>
      </c>
      <c r="F253" s="494">
        <f t="shared" ca="1" si="30"/>
        <v>233255469.69491765</v>
      </c>
      <c r="G253" s="495">
        <v>51357</v>
      </c>
      <c r="H253" s="494">
        <f t="shared" ca="1" si="31"/>
        <v>6343.5621365143006</v>
      </c>
      <c r="I253" s="496">
        <f t="shared" ca="1" si="32"/>
        <v>118595.33397372579</v>
      </c>
      <c r="J253" s="508">
        <f t="shared" ca="1" si="34"/>
        <v>2362014.3613311579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2237075.4652209179</v>
      </c>
      <c r="D254" s="494">
        <f t="shared" ca="1" si="28"/>
        <v>1263467.1275141374</v>
      </c>
      <c r="E254" s="494">
        <f t="shared" ca="1" si="29"/>
        <v>973608.33770678053</v>
      </c>
      <c r="F254" s="494">
        <f t="shared" ca="1" si="30"/>
        <v>232281861.35721087</v>
      </c>
      <c r="G254" s="495">
        <v>51388</v>
      </c>
      <c r="H254" s="494">
        <f t="shared" ca="1" si="31"/>
        <v>6317.3356375706871</v>
      </c>
      <c r="I254" s="496">
        <f t="shared" ca="1" si="32"/>
        <v>118105.01948885995</v>
      </c>
      <c r="J254" s="508">
        <f t="shared" ca="1" si="34"/>
        <v>2361497.8203473487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2237075.4652209179</v>
      </c>
      <c r="D255" s="494">
        <f t="shared" ca="1" si="28"/>
        <v>1258193.4156848923</v>
      </c>
      <c r="E255" s="494">
        <f t="shared" ca="1" si="29"/>
        <v>978882.04953602562</v>
      </c>
      <c r="F255" s="494">
        <f t="shared" ca="1" si="30"/>
        <v>231302979.30767485</v>
      </c>
      <c r="G255" s="495">
        <v>51418</v>
      </c>
      <c r="H255" s="494">
        <f t="shared" ca="1" si="31"/>
        <v>6290.9670784244618</v>
      </c>
      <c r="I255" s="496">
        <f t="shared" ca="1" si="32"/>
        <v>113818.11206503332</v>
      </c>
      <c r="J255" s="508">
        <f t="shared" ca="1" si="34"/>
        <v>2357184.544364376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2237075.4652209179</v>
      </c>
      <c r="D256" s="494">
        <f t="shared" ca="1" si="28"/>
        <v>1252891.1379165722</v>
      </c>
      <c r="E256" s="494">
        <f t="shared" ca="1" si="29"/>
        <v>984184.32730434579</v>
      </c>
      <c r="F256" s="494">
        <f t="shared" ca="1" si="30"/>
        <v>230318794.98037052</v>
      </c>
      <c r="G256" s="495">
        <v>51449</v>
      </c>
      <c r="H256" s="494">
        <f t="shared" ca="1" si="31"/>
        <v>6264.4556895828609</v>
      </c>
      <c r="I256" s="496">
        <f t="shared" ca="1" si="32"/>
        <v>117116.40852278602</v>
      </c>
      <c r="J256" s="508">
        <f t="shared" ca="1" si="34"/>
        <v>2360456.329433287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2237075.4652209179</v>
      </c>
      <c r="D257" s="494">
        <f t="shared" ca="1" si="28"/>
        <v>1247560.1394770071</v>
      </c>
      <c r="E257" s="494">
        <f t="shared" ca="1" si="29"/>
        <v>989515.32574391086</v>
      </c>
      <c r="F257" s="494">
        <f t="shared" ca="1" si="30"/>
        <v>229329279.65462661</v>
      </c>
      <c r="G257" s="495">
        <v>51479</v>
      </c>
      <c r="H257" s="494">
        <f t="shared" ca="1" si="31"/>
        <v>6237.8006973850352</v>
      </c>
      <c r="I257" s="496">
        <f t="shared" ca="1" si="32"/>
        <v>112856.20954038153</v>
      </c>
      <c r="J257" s="508">
        <f t="shared" ca="1" si="34"/>
        <v>2356169.4754586844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2237075.4652209179</v>
      </c>
      <c r="D258" s="494">
        <f t="shared" ca="1" si="28"/>
        <v>1242200.2647958943</v>
      </c>
      <c r="E258" s="494">
        <f t="shared" ca="1" si="29"/>
        <v>994875.20042502368</v>
      </c>
      <c r="F258" s="494">
        <f t="shared" ca="1" si="30"/>
        <v>228334404.45420158</v>
      </c>
      <c r="G258" s="495">
        <v>51510</v>
      </c>
      <c r="H258" s="494">
        <f t="shared" ca="1" si="31"/>
        <v>6211.0013239794716</v>
      </c>
      <c r="I258" s="496">
        <f t="shared" ca="1" si="32"/>
        <v>116117.05859845926</v>
      </c>
      <c r="J258" s="508">
        <f t="shared" ca="1" si="34"/>
        <v>2359403.5251433565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2237075.4652209179</v>
      </c>
      <c r="D259" s="494">
        <f t="shared" ca="1" si="28"/>
        <v>1236811.3574602585</v>
      </c>
      <c r="E259" s="494">
        <f t="shared" ca="1" si="29"/>
        <v>1000264.1077606594</v>
      </c>
      <c r="F259" s="494">
        <f t="shared" ca="1" si="30"/>
        <v>227334140.34644091</v>
      </c>
      <c r="G259" s="495">
        <v>51541</v>
      </c>
      <c r="H259" s="494">
        <f t="shared" ca="1" si="31"/>
        <v>6184.0567873012924</v>
      </c>
      <c r="I259" s="496">
        <f t="shared" ca="1" si="32"/>
        <v>115613.32012197738</v>
      </c>
      <c r="J259" s="508">
        <f t="shared" ca="1" si="34"/>
        <v>2358872.8421301967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2237075.4652209179</v>
      </c>
      <c r="D260" s="494">
        <f t="shared" ca="1" si="28"/>
        <v>1231393.2602098882</v>
      </c>
      <c r="E260" s="494">
        <f t="shared" ca="1" si="29"/>
        <v>1005682.2050110297</v>
      </c>
      <c r="F260" s="494">
        <f t="shared" ca="1" si="30"/>
        <v>226328458.14142987</v>
      </c>
      <c r="G260" s="495">
        <v>51569</v>
      </c>
      <c r="H260" s="494">
        <f t="shared" ca="1" si="31"/>
        <v>6156.9663010494414</v>
      </c>
      <c r="I260" s="496">
        <f t="shared" ca="1" si="32"/>
        <v>103967.48018510564</v>
      </c>
      <c r="J260" s="508">
        <f t="shared" ca="1" si="34"/>
        <v>2347199.911707073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2237075.4652209179</v>
      </c>
      <c r="D261" s="494">
        <f t="shared" ca="1" si="28"/>
        <v>1225945.8149327452</v>
      </c>
      <c r="E261" s="494">
        <f t="shared" ca="1" si="29"/>
        <v>1011129.6502881728</v>
      </c>
      <c r="F261" s="494">
        <f t="shared" ca="1" si="30"/>
        <v>225317328.49114171</v>
      </c>
      <c r="G261" s="495">
        <v>51600</v>
      </c>
      <c r="H261" s="494">
        <f t="shared" ca="1" si="31"/>
        <v>6129.7290746637264</v>
      </c>
      <c r="I261" s="496">
        <f t="shared" ca="1" si="32"/>
        <v>114597.64263894397</v>
      </c>
      <c r="J261" s="508">
        <f t="shared" ca="1" si="34"/>
        <v>2357802.836934526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2237075.4652209179</v>
      </c>
      <c r="D262" s="494">
        <f t="shared" ca="1" si="28"/>
        <v>1220468.862660351</v>
      </c>
      <c r="E262" s="494">
        <f t="shared" ca="1" si="29"/>
        <v>1016606.602560567</v>
      </c>
      <c r="F262" s="494">
        <f t="shared" ca="1" si="30"/>
        <v>224300721.88858113</v>
      </c>
      <c r="G262" s="495">
        <v>51630</v>
      </c>
      <c r="H262" s="494">
        <f t="shared" ca="1" si="31"/>
        <v>6102.3443133017545</v>
      </c>
      <c r="I262" s="496">
        <f t="shared" ca="1" si="32"/>
        <v>110405.49096065943</v>
      </c>
      <c r="J262" s="508">
        <f t="shared" ca="1" si="34"/>
        <v>2353583.300494879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2237075.4652209179</v>
      </c>
      <c r="D263" s="494">
        <f t="shared" ca="1" si="28"/>
        <v>1214962.2435631477</v>
      </c>
      <c r="E263" s="494">
        <f t="shared" ca="1" si="29"/>
        <v>1022113.2216577702</v>
      </c>
      <c r="F263" s="494">
        <f t="shared" ca="1" si="30"/>
        <v>223278608.66692334</v>
      </c>
      <c r="G263" s="495">
        <v>51661</v>
      </c>
      <c r="H263" s="494">
        <f t="shared" ca="1" si="31"/>
        <v>6074.8112178157389</v>
      </c>
      <c r="I263" s="496">
        <f t="shared" ca="1" si="32"/>
        <v>113570.93218291823</v>
      </c>
      <c r="J263" s="508">
        <f t="shared" ca="1" si="34"/>
        <v>2356721.2086216519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2237075.4652209179</v>
      </c>
      <c r="D264" s="494">
        <f t="shared" ca="1" si="28"/>
        <v>1209425.7969458348</v>
      </c>
      <c r="E264" s="494">
        <f t="shared" ca="1" si="29"/>
        <v>1027649.6682750832</v>
      </c>
      <c r="F264" s="494">
        <f t="shared" ca="1" si="30"/>
        <v>222250958.99864826</v>
      </c>
      <c r="G264" s="495">
        <v>51691</v>
      </c>
      <c r="H264" s="494">
        <f t="shared" ca="1" si="31"/>
        <v>6047.1289847291737</v>
      </c>
      <c r="I264" s="496">
        <f t="shared" ca="1" si="32"/>
        <v>109406.51824679243</v>
      </c>
      <c r="J264" s="508">
        <f t="shared" ca="1" si="34"/>
        <v>2352529.1124524395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2237075.4652209179</v>
      </c>
      <c r="D265" s="494">
        <f t="shared" ca="1" si="28"/>
        <v>1203859.361242678</v>
      </c>
      <c r="E265" s="494">
        <f t="shared" ca="1" si="29"/>
        <v>1033216.1039782399</v>
      </c>
      <c r="F265" s="494">
        <f t="shared" ca="1" si="30"/>
        <v>221217742.89467001</v>
      </c>
      <c r="G265" s="495">
        <v>51722</v>
      </c>
      <c r="H265" s="494">
        <f t="shared" ca="1" si="31"/>
        <v>6019.2968062133905</v>
      </c>
      <c r="I265" s="496">
        <f t="shared" ca="1" si="32"/>
        <v>112533.06890631556</v>
      </c>
      <c r="J265" s="508">
        <f t="shared" ca="1" si="34"/>
        <v>2355627.830933447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2237075.4652209179</v>
      </c>
      <c r="D266" s="494">
        <f t="shared" ca="1" si="28"/>
        <v>1198262.7740127959</v>
      </c>
      <c r="E266" s="494">
        <f t="shared" ca="1" si="29"/>
        <v>1038812.6912081221</v>
      </c>
      <c r="F266" s="494">
        <f t="shared" ca="1" si="30"/>
        <v>220178930.20346189</v>
      </c>
      <c r="G266" s="495">
        <v>51753</v>
      </c>
      <c r="H266" s="494">
        <f t="shared" ca="1" si="31"/>
        <v>5991.3138700639793</v>
      </c>
      <c r="I266" s="496">
        <f t="shared" ca="1" si="32"/>
        <v>112009.91715233457</v>
      </c>
      <c r="J266" s="508">
        <f t="shared" ca="1" si="34"/>
        <v>2355076.6962433164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2237075.4652209179</v>
      </c>
      <c r="D267" s="494">
        <f t="shared" ca="1" si="28"/>
        <v>1192635.8719354186</v>
      </c>
      <c r="E267" s="494">
        <f t="shared" ca="1" si="29"/>
        <v>1044439.5932854994</v>
      </c>
      <c r="F267" s="494">
        <f t="shared" ca="1" si="30"/>
        <v>219134490.61017638</v>
      </c>
      <c r="G267" s="495">
        <v>51783</v>
      </c>
      <c r="H267" s="494">
        <f t="shared" ca="1" si="31"/>
        <v>5963.1793596770931</v>
      </c>
      <c r="I267" s="496">
        <f t="shared" ca="1" si="32"/>
        <v>107887.67579969631</v>
      </c>
      <c r="J267" s="508">
        <f t="shared" ca="1" si="34"/>
        <v>2350926.3203802914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2237075.4652209179</v>
      </c>
      <c r="D268" s="494">
        <f t="shared" ca="1" si="28"/>
        <v>1186978.4908051221</v>
      </c>
      <c r="E268" s="494">
        <f t="shared" ca="1" si="29"/>
        <v>1050096.9744157959</v>
      </c>
      <c r="F268" s="494">
        <f t="shared" ca="1" si="30"/>
        <v>218084393.63576058</v>
      </c>
      <c r="G268" s="495">
        <v>51814</v>
      </c>
      <c r="H268" s="494">
        <f t="shared" ca="1" si="31"/>
        <v>5934.8924540256103</v>
      </c>
      <c r="I268" s="496">
        <f t="shared" ca="1" si="32"/>
        <v>110955.09707895263</v>
      </c>
      <c r="J268" s="508">
        <f t="shared" ca="1" si="34"/>
        <v>2353965.4547538962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2237075.4652209179</v>
      </c>
      <c r="D269" s="494">
        <f t="shared" ca="1" si="28"/>
        <v>1181290.4655270365</v>
      </c>
      <c r="E269" s="494">
        <f t="shared" ca="1" si="29"/>
        <v>1055784.9996938815</v>
      </c>
      <c r="F269" s="494">
        <f t="shared" ca="1" si="30"/>
        <v>217028608.6360667</v>
      </c>
      <c r="G269" s="495">
        <v>51844</v>
      </c>
      <c r="H269" s="494">
        <f t="shared" ca="1" si="31"/>
        <v>5906.452327635182</v>
      </c>
      <c r="I269" s="496">
        <f t="shared" ca="1" si="32"/>
        <v>106861.35288152266</v>
      </c>
      <c r="J269" s="508">
        <f t="shared" ca="1" si="34"/>
        <v>2349843.2704300759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2237075.4652209179</v>
      </c>
      <c r="D270" s="494">
        <f t="shared" ca="1" si="28"/>
        <v>1175571.630112028</v>
      </c>
      <c r="E270" s="494">
        <f t="shared" ca="1" si="29"/>
        <v>1061503.83510889</v>
      </c>
      <c r="F270" s="494">
        <f t="shared" ca="1" si="30"/>
        <v>215967104.80095783</v>
      </c>
      <c r="G270" s="495">
        <v>51875</v>
      </c>
      <c r="H270" s="494">
        <f t="shared" ca="1" si="31"/>
        <v>5877.8581505601396</v>
      </c>
      <c r="I270" s="496">
        <f t="shared" ca="1" si="32"/>
        <v>109888.8188393951</v>
      </c>
      <c r="J270" s="508">
        <f t="shared" ca="1" si="34"/>
        <v>2352842.1422108728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2237075.4652209179</v>
      </c>
      <c r="D271" s="494">
        <f t="shared" ca="1" si="28"/>
        <v>1169821.817671855</v>
      </c>
      <c r="E271" s="494">
        <f t="shared" ca="1" si="29"/>
        <v>1067253.647549063</v>
      </c>
      <c r="F271" s="494">
        <f t="shared" ca="1" si="30"/>
        <v>214899851.15340877</v>
      </c>
      <c r="G271" s="495">
        <v>51906</v>
      </c>
      <c r="H271" s="494">
        <f t="shared" ca="1" si="31"/>
        <v>5849.1090883592751</v>
      </c>
      <c r="I271" s="496">
        <f t="shared" ca="1" si="32"/>
        <v>109351.34406421831</v>
      </c>
      <c r="J271" s="508">
        <f t="shared" ca="1" si="34"/>
        <v>2352275.9183734958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2237075.4652209179</v>
      </c>
      <c r="D272" s="494">
        <f t="shared" ca="1" si="28"/>
        <v>1164040.8604142976</v>
      </c>
      <c r="E272" s="494">
        <f t="shared" ca="1" si="29"/>
        <v>1073034.6048066204</v>
      </c>
      <c r="F272" s="494">
        <f t="shared" ca="1" si="30"/>
        <v>213826816.54860213</v>
      </c>
      <c r="G272" s="495">
        <v>51934</v>
      </c>
      <c r="H272" s="494">
        <f t="shared" ca="1" si="31"/>
        <v>5820.2043020714882</v>
      </c>
      <c r="I272" s="496">
        <f t="shared" ca="1" si="32"/>
        <v>98280.865260825594</v>
      </c>
      <c r="J272" s="508">
        <f t="shared" ca="1" si="34"/>
        <v>2341176.534783815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2237075.4652209179</v>
      </c>
      <c r="D273" s="494">
        <f t="shared" ca="1" si="28"/>
        <v>1158228.5896382616</v>
      </c>
      <c r="E273" s="494">
        <f t="shared" ca="1" si="29"/>
        <v>1078846.8755826564</v>
      </c>
      <c r="F273" s="494">
        <f t="shared" ca="1" si="30"/>
        <v>212747969.67301947</v>
      </c>
      <c r="G273" s="495">
        <v>51965</v>
      </c>
      <c r="H273" s="494">
        <f t="shared" ca="1" si="31"/>
        <v>5791.1429481913083</v>
      </c>
      <c r="I273" s="496">
        <f t="shared" ca="1" si="32"/>
        <v>108267.64477910887</v>
      </c>
      <c r="J273" s="508">
        <f t="shared" ca="1" si="34"/>
        <v>2351134.252948218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2237075.4652209179</v>
      </c>
      <c r="D274" s="494">
        <f t="shared" ca="1" si="28"/>
        <v>1152384.8357288556</v>
      </c>
      <c r="E274" s="494">
        <f t="shared" ca="1" si="29"/>
        <v>1084690.6294920624</v>
      </c>
      <c r="F274" s="494">
        <f t="shared" ca="1" si="30"/>
        <v>211663279.04352739</v>
      </c>
      <c r="G274" s="495">
        <v>51995</v>
      </c>
      <c r="H274" s="494">
        <f t="shared" ca="1" si="31"/>
        <v>5761.9241786442781</v>
      </c>
      <c r="I274" s="496">
        <f t="shared" ca="1" si="32"/>
        <v>104246.50513977953</v>
      </c>
      <c r="J274" s="508">
        <f t="shared" ca="1" si="34"/>
        <v>2347083.8945393413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2237075.4652209179</v>
      </c>
      <c r="D275" s="494">
        <f t="shared" ca="1" si="28"/>
        <v>1146509.4281524401</v>
      </c>
      <c r="E275" s="494">
        <f t="shared" ca="1" si="29"/>
        <v>1090566.0370684778</v>
      </c>
      <c r="F275" s="494">
        <f t="shared" ca="1" si="30"/>
        <v>210572713.00645891</v>
      </c>
      <c r="G275" s="495">
        <v>52026</v>
      </c>
      <c r="H275" s="494">
        <f t="shared" ca="1" si="31"/>
        <v>5732.5471407622008</v>
      </c>
      <c r="I275" s="496">
        <f t="shared" ca="1" si="32"/>
        <v>107172.17362237269</v>
      </c>
      <c r="J275" s="508">
        <f t="shared" ca="1" si="34"/>
        <v>2349980.1859840527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2237075.4652209179</v>
      </c>
      <c r="D276" s="494">
        <f t="shared" ca="1" si="28"/>
        <v>1140602.1954516524</v>
      </c>
      <c r="E276" s="494">
        <f t="shared" ca="1" si="29"/>
        <v>1096473.2697692655</v>
      </c>
      <c r="F276" s="494">
        <f t="shared" ca="1" si="30"/>
        <v>209476239.73668966</v>
      </c>
      <c r="G276" s="495">
        <v>52056</v>
      </c>
      <c r="H276" s="494">
        <f t="shared" ca="1" si="31"/>
        <v>5703.0109772582618</v>
      </c>
      <c r="I276" s="496">
        <f t="shared" ca="1" si="32"/>
        <v>103180.62937316485</v>
      </c>
      <c r="J276" s="508">
        <f t="shared" ca="1" si="34"/>
        <v>2345959.1055713412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2237075.4652209179</v>
      </c>
      <c r="D277" s="494">
        <f t="shared" ca="1" si="28"/>
        <v>1134662.9652404024</v>
      </c>
      <c r="E277" s="494">
        <f t="shared" ca="1" si="29"/>
        <v>1102412.4999805156</v>
      </c>
      <c r="F277" s="494">
        <f t="shared" ca="1" si="30"/>
        <v>208373827.23670915</v>
      </c>
      <c r="G277" s="495">
        <v>52087</v>
      </c>
      <c r="H277" s="494">
        <f t="shared" ca="1" si="31"/>
        <v>5673.3148262020122</v>
      </c>
      <c r="I277" s="496">
        <f t="shared" ca="1" si="32"/>
        <v>106064.80272001053</v>
      </c>
      <c r="J277" s="508">
        <f t="shared" ca="1" si="34"/>
        <v>2348813.5827671308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2237075.4652209179</v>
      </c>
      <c r="D278" s="494">
        <f t="shared" ca="1" si="28"/>
        <v>1128691.5641988413</v>
      </c>
      <c r="E278" s="494">
        <f t="shared" ca="1" si="29"/>
        <v>1108383.9010220766</v>
      </c>
      <c r="F278" s="494">
        <f t="shared" ca="1" si="30"/>
        <v>207265443.33568707</v>
      </c>
      <c r="G278" s="495">
        <v>52118</v>
      </c>
      <c r="H278" s="494">
        <f t="shared" ca="1" si="31"/>
        <v>5643.4578209942065</v>
      </c>
      <c r="I278" s="496">
        <f t="shared" ca="1" si="32"/>
        <v>105506.61452418705</v>
      </c>
      <c r="J278" s="508">
        <f t="shared" ca="1" si="34"/>
        <v>2348225.5375660993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2237075.4652209179</v>
      </c>
      <c r="D279" s="494">
        <f t="shared" ca="1" si="28"/>
        <v>1122687.818068305</v>
      </c>
      <c r="E279" s="494">
        <f t="shared" ca="1" si="29"/>
        <v>1114387.6471526129</v>
      </c>
      <c r="F279" s="494">
        <f t="shared" ca="1" si="30"/>
        <v>206151055.68853447</v>
      </c>
      <c r="G279" s="495">
        <v>52148</v>
      </c>
      <c r="H279" s="494">
        <f t="shared" ca="1" si="31"/>
        <v>5613.4390903415251</v>
      </c>
      <c r="I279" s="496">
        <f t="shared" ca="1" si="32"/>
        <v>101560.06723448666</v>
      </c>
      <c r="J279" s="508">
        <f t="shared" ca="1" si="34"/>
        <v>2344248.9715457461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2237075.4652209179</v>
      </c>
      <c r="D280" s="494">
        <f t="shared" ca="1" si="28"/>
        <v>1116651.5516462284</v>
      </c>
      <c r="E280" s="494">
        <f t="shared" ca="1" si="29"/>
        <v>1120423.9135746895</v>
      </c>
      <c r="F280" s="494">
        <f t="shared" ca="1" si="30"/>
        <v>205030631.77495977</v>
      </c>
      <c r="G280" s="495">
        <v>52179</v>
      </c>
      <c r="H280" s="494">
        <f t="shared" ca="1" si="31"/>
        <v>5583.2577582311424</v>
      </c>
      <c r="I280" s="496">
        <f t="shared" ca="1" si="32"/>
        <v>104381.15119696128</v>
      </c>
      <c r="J280" s="508">
        <f t="shared" ca="1" si="34"/>
        <v>2347039.8741761106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2237075.4652209179</v>
      </c>
      <c r="D281" s="494">
        <f t="shared" ca="1" si="28"/>
        <v>1110582.5887810322</v>
      </c>
      <c r="E281" s="494">
        <f t="shared" ca="1" si="29"/>
        <v>1126492.8764398857</v>
      </c>
      <c r="F281" s="494">
        <f t="shared" ca="1" si="30"/>
        <v>203904138.89851987</v>
      </c>
      <c r="G281" s="495">
        <v>52209</v>
      </c>
      <c r="H281" s="494">
        <f t="shared" ca="1" si="31"/>
        <v>5552.9129439051612</v>
      </c>
      <c r="I281" s="496">
        <f t="shared" ca="1" si="32"/>
        <v>100465.00956973027</v>
      </c>
      <c r="J281" s="508">
        <f t="shared" ca="1" si="34"/>
        <v>2343093.3877345533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2237075.4652209179</v>
      </c>
      <c r="D282" s="494">
        <f t="shared" ca="1" si="28"/>
        <v>1104480.7523669826</v>
      </c>
      <c r="E282" s="494">
        <f t="shared" ca="1" si="29"/>
        <v>1132594.7128539353</v>
      </c>
      <c r="F282" s="494">
        <f t="shared" ca="1" si="30"/>
        <v>202771544.18566594</v>
      </c>
      <c r="G282" s="495">
        <v>52240</v>
      </c>
      <c r="H282" s="494">
        <f t="shared" ca="1" si="31"/>
        <v>5522.403761834913</v>
      </c>
      <c r="I282" s="496">
        <f t="shared" ca="1" si="32"/>
        <v>103243.46232895055</v>
      </c>
      <c r="J282" s="508">
        <f t="shared" ca="1" si="34"/>
        <v>2345841.3313117032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2237075.4652209179</v>
      </c>
      <c r="D283" s="494">
        <f t="shared" ca="1" si="28"/>
        <v>1098345.8643390238</v>
      </c>
      <c r="E283" s="494">
        <f t="shared" ca="1" si="29"/>
        <v>1138729.6008818941</v>
      </c>
      <c r="F283" s="494">
        <f t="shared" ca="1" si="30"/>
        <v>201632814.58478403</v>
      </c>
      <c r="G283" s="495">
        <v>52271</v>
      </c>
      <c r="H283" s="494">
        <f t="shared" ca="1" si="31"/>
        <v>5491.7293216951193</v>
      </c>
      <c r="I283" s="496">
        <f t="shared" ca="1" si="32"/>
        <v>102669.99187267551</v>
      </c>
      <c r="J283" s="508">
        <f t="shared" ca="1" si="34"/>
        <v>2345237.1864152886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2237075.4652209179</v>
      </c>
      <c r="D284" s="494">
        <f t="shared" ca="1" si="28"/>
        <v>1092177.7456675803</v>
      </c>
      <c r="E284" s="494">
        <f t="shared" ca="1" si="29"/>
        <v>1144897.7195533377</v>
      </c>
      <c r="F284" s="494">
        <f t="shared" ca="1" si="30"/>
        <v>200487916.86523068</v>
      </c>
      <c r="G284" s="495">
        <v>52299</v>
      </c>
      <c r="H284" s="494">
        <f t="shared" ca="1" si="31"/>
        <v>5460.8887283379017</v>
      </c>
      <c r="I284" s="496">
        <f t="shared" ca="1" si="32"/>
        <v>92213.407203441224</v>
      </c>
      <c r="J284" s="508">
        <f t="shared" ca="1" si="34"/>
        <v>2334749.7611526968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2237075.4652209179</v>
      </c>
      <c r="D285" s="494">
        <f t="shared" ca="1" si="28"/>
        <v>1085976.2163533329</v>
      </c>
      <c r="E285" s="494">
        <f t="shared" ca="1" si="29"/>
        <v>1151099.2488675851</v>
      </c>
      <c r="F285" s="494">
        <f t="shared" ca="1" si="30"/>
        <v>199336817.61636311</v>
      </c>
      <c r="G285" s="495">
        <v>52330</v>
      </c>
      <c r="H285" s="494">
        <f t="shared" ca="1" si="31"/>
        <v>5429.8810817666645</v>
      </c>
      <c r="I285" s="496">
        <f t="shared" ca="1" si="32"/>
        <v>101513.71523942845</v>
      </c>
      <c r="J285" s="508">
        <f t="shared" ca="1" si="34"/>
        <v>2344019.0615421128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2237075.4652209179</v>
      </c>
      <c r="D286" s="494">
        <f t="shared" ca="1" si="28"/>
        <v>1079741.0954219669</v>
      </c>
      <c r="E286" s="494">
        <f t="shared" ca="1" si="29"/>
        <v>1157334.3697989511</v>
      </c>
      <c r="F286" s="494">
        <f t="shared" ca="1" si="30"/>
        <v>198179483.24656415</v>
      </c>
      <c r="G286" s="495">
        <v>52360</v>
      </c>
      <c r="H286" s="494">
        <f t="shared" ca="1" si="31"/>
        <v>5398.7054771098346</v>
      </c>
      <c r="I286" s="496">
        <f t="shared" ca="1" si="32"/>
        <v>97675.040632017917</v>
      </c>
      <c r="J286" s="508">
        <f t="shared" ca="1" si="34"/>
        <v>2340149.2113300455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2237075.4652209179</v>
      </c>
      <c r="D287" s="494">
        <f t="shared" ca="1" si="28"/>
        <v>1073472.2009188891</v>
      </c>
      <c r="E287" s="494">
        <f t="shared" ca="1" si="29"/>
        <v>1163603.2643020288</v>
      </c>
      <c r="F287" s="494">
        <f t="shared" ca="1" si="30"/>
        <v>197015879.98226213</v>
      </c>
      <c r="G287" s="495">
        <v>52391</v>
      </c>
      <c r="H287" s="494">
        <f t="shared" ca="1" si="31"/>
        <v>5367.3610045944461</v>
      </c>
      <c r="I287" s="496">
        <f t="shared" ca="1" si="32"/>
        <v>100344.87835051031</v>
      </c>
      <c r="J287" s="508">
        <f t="shared" ca="1" si="34"/>
        <v>2342787.7045760225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2237075.4652209179</v>
      </c>
      <c r="D288" s="494">
        <f t="shared" ca="1" si="28"/>
        <v>1067169.34990392</v>
      </c>
      <c r="E288" s="494">
        <f t="shared" ca="1" si="29"/>
        <v>1169906.115316998</v>
      </c>
      <c r="F288" s="494">
        <f t="shared" ca="1" si="30"/>
        <v>195845973.86694515</v>
      </c>
      <c r="G288" s="495">
        <v>52421</v>
      </c>
      <c r="H288" s="494">
        <f t="shared" ca="1" si="31"/>
        <v>5335.8467495196001</v>
      </c>
      <c r="I288" s="496">
        <f t="shared" ca="1" si="32"/>
        <v>96537.78119130843</v>
      </c>
      <c r="J288" s="508">
        <f t="shared" ca="1" si="34"/>
        <v>2338949.0931617459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2237075.4652209179</v>
      </c>
      <c r="D289" s="494">
        <f t="shared" ca="1" si="28"/>
        <v>1060832.3584459529</v>
      </c>
      <c r="E289" s="494">
        <f t="shared" ca="1" si="29"/>
        <v>1176243.1067749651</v>
      </c>
      <c r="F289" s="494">
        <f t="shared" ca="1" si="30"/>
        <v>194669730.76017019</v>
      </c>
      <c r="G289" s="495">
        <v>52452</v>
      </c>
      <c r="H289" s="494">
        <f t="shared" ca="1" si="31"/>
        <v>5304.1617922297646</v>
      </c>
      <c r="I289" s="496">
        <f t="shared" ca="1" si="32"/>
        <v>99163.344767963208</v>
      </c>
      <c r="J289" s="508">
        <f t="shared" ca="1" si="34"/>
        <v>2341542.9717811109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2237075.4652209179</v>
      </c>
      <c r="D290" s="494">
        <f t="shared" ca="1" si="28"/>
        <v>1054461.0416175886</v>
      </c>
      <c r="E290" s="494">
        <f t="shared" ca="1" si="29"/>
        <v>1182614.4236033293</v>
      </c>
      <c r="F290" s="494">
        <f t="shared" ca="1" si="30"/>
        <v>193487116.33656687</v>
      </c>
      <c r="G290" s="495">
        <v>52483</v>
      </c>
      <c r="H290" s="494">
        <f t="shared" ca="1" si="31"/>
        <v>5272.3052080879434</v>
      </c>
      <c r="I290" s="496">
        <f t="shared" ca="1" si="32"/>
        <v>98567.773674899508</v>
      </c>
      <c r="J290" s="508">
        <f t="shared" ca="1" si="34"/>
        <v>2340915.5441039056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2237075.4652209179</v>
      </c>
      <c r="D291" s="494">
        <f t="shared" ca="1" si="28"/>
        <v>1048055.2134897372</v>
      </c>
      <c r="E291" s="494">
        <f t="shared" ca="1" si="29"/>
        <v>1189020.2517311806</v>
      </c>
      <c r="F291" s="494">
        <f t="shared" ca="1" si="30"/>
        <v>192298096.08483568</v>
      </c>
      <c r="G291" s="495">
        <v>52513</v>
      </c>
      <c r="H291" s="494">
        <f t="shared" ca="1" si="31"/>
        <v>5240.2760674486863</v>
      </c>
      <c r="I291" s="496">
        <f t="shared" ca="1" si="32"/>
        <v>94808.687004917752</v>
      </c>
      <c r="J291" s="508">
        <f t="shared" ca="1" si="34"/>
        <v>2337124.4282932845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2237075.4652209179</v>
      </c>
      <c r="D292" s="494">
        <f t="shared" ca="1" si="28"/>
        <v>1041614.6871261933</v>
      </c>
      <c r="E292" s="494">
        <f t="shared" ca="1" si="29"/>
        <v>1195460.7780947248</v>
      </c>
      <c r="F292" s="494">
        <f t="shared" ca="1" si="30"/>
        <v>191102635.30674094</v>
      </c>
      <c r="G292" s="495">
        <v>52544</v>
      </c>
      <c r="H292" s="494">
        <f t="shared" ca="1" si="31"/>
        <v>5208.0734356309667</v>
      </c>
      <c r="I292" s="496">
        <f t="shared" ca="1" si="32"/>
        <v>97366.935984288459</v>
      </c>
      <c r="J292" s="508">
        <f t="shared" ca="1" si="34"/>
        <v>2339650.4746408374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2237075.4652209179</v>
      </c>
      <c r="D293" s="494">
        <f t="shared" ca="1" si="28"/>
        <v>1035139.2745781802</v>
      </c>
      <c r="E293" s="494">
        <f t="shared" ca="1" si="29"/>
        <v>1201936.1906427378</v>
      </c>
      <c r="F293" s="494">
        <f t="shared" ca="1" si="30"/>
        <v>189900699.1160982</v>
      </c>
      <c r="G293" s="495">
        <v>52574</v>
      </c>
      <c r="H293" s="494">
        <f t="shared" ca="1" si="31"/>
        <v>5175.6963728909004</v>
      </c>
      <c r="I293" s="496">
        <f t="shared" ca="1" si="32"/>
        <v>93640.291300303055</v>
      </c>
      <c r="J293" s="508">
        <f t="shared" ca="1" si="34"/>
        <v>2335891.4528941116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2237075.4652209179</v>
      </c>
      <c r="D294" s="494">
        <f t="shared" ca="1" si="28"/>
        <v>1028628.7868788652</v>
      </c>
      <c r="E294" s="494">
        <f t="shared" ca="1" si="29"/>
        <v>1208446.6783420527</v>
      </c>
      <c r="F294" s="494">
        <f t="shared" ca="1" si="30"/>
        <v>188692252.43775615</v>
      </c>
      <c r="G294" s="495">
        <v>52605</v>
      </c>
      <c r="H294" s="494">
        <f t="shared" ca="1" si="31"/>
        <v>5143.1439343943257</v>
      </c>
      <c r="I294" s="496">
        <f t="shared" ca="1" si="32"/>
        <v>96153.053985784369</v>
      </c>
      <c r="J294" s="508">
        <f t="shared" ca="1" si="34"/>
        <v>2338371.6631410965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2237075.4652209179</v>
      </c>
      <c r="D295" s="494">
        <f t="shared" ca="1" si="28"/>
        <v>1022083.0340378459</v>
      </c>
      <c r="E295" s="494">
        <f t="shared" ca="1" si="29"/>
        <v>1214992.431183072</v>
      </c>
      <c r="F295" s="494">
        <f t="shared" ca="1" si="30"/>
        <v>187477260.00657308</v>
      </c>
      <c r="G295" s="495">
        <v>52636</v>
      </c>
      <c r="H295" s="494">
        <f t="shared" ca="1" si="31"/>
        <v>5110.4151701892297</v>
      </c>
      <c r="I295" s="496">
        <f t="shared" ca="1" si="32"/>
        <v>95541.177150983858</v>
      </c>
      <c r="J295" s="508">
        <f t="shared" ca="1" si="34"/>
        <v>2337727.0575420912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2237075.4652209179</v>
      </c>
      <c r="D296" s="494">
        <f t="shared" ca="1" si="28"/>
        <v>1015501.8250356042</v>
      </c>
      <c r="E296" s="494">
        <f t="shared" ca="1" si="29"/>
        <v>1221573.6401853138</v>
      </c>
      <c r="F296" s="494">
        <f t="shared" ca="1" si="30"/>
        <v>186255686.36638775</v>
      </c>
      <c r="G296" s="495">
        <v>52665</v>
      </c>
      <c r="H296" s="494">
        <f t="shared" ca="1" si="31"/>
        <v>5077.5091251780213</v>
      </c>
      <c r="I296" s="496">
        <f t="shared" ca="1" si="32"/>
        <v>88801.728823113444</v>
      </c>
      <c r="J296" s="508">
        <f t="shared" ca="1" si="34"/>
        <v>2330954.7031692094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2237075.4652209179</v>
      </c>
      <c r="D297" s="494">
        <f t="shared" ca="1" si="28"/>
        <v>1008884.9678179336</v>
      </c>
      <c r="E297" s="494">
        <f t="shared" ca="1" si="29"/>
        <v>1228190.4974029842</v>
      </c>
      <c r="F297" s="494">
        <f t="shared" ca="1" si="30"/>
        <v>185027495.86898476</v>
      </c>
      <c r="G297" s="495">
        <v>52696</v>
      </c>
      <c r="H297" s="494">
        <f t="shared" ca="1" si="31"/>
        <v>5044.4248390896682</v>
      </c>
      <c r="I297" s="496">
        <f t="shared" ca="1" si="32"/>
        <v>94307.462530180987</v>
      </c>
      <c r="J297" s="508">
        <f t="shared" ca="1" si="34"/>
        <v>2336427.3525901884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2237075.4652209179</v>
      </c>
      <c r="D298" s="494">
        <f t="shared" ca="1" si="28"/>
        <v>1002232.2692903342</v>
      </c>
      <c r="E298" s="494">
        <f t="shared" ca="1" si="29"/>
        <v>1234843.1959305839</v>
      </c>
      <c r="F298" s="494">
        <f t="shared" ca="1" si="30"/>
        <v>183792652.67305419</v>
      </c>
      <c r="G298" s="495">
        <v>52726</v>
      </c>
      <c r="H298" s="494">
        <f t="shared" ca="1" si="31"/>
        <v>5011.1613464516713</v>
      </c>
      <c r="I298" s="496">
        <f t="shared" ca="1" si="32"/>
        <v>90663.472975802521</v>
      </c>
      <c r="J298" s="508">
        <f t="shared" ca="1" si="34"/>
        <v>2332750.0995431724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2237075.4652209179</v>
      </c>
      <c r="D299" s="494">
        <f t="shared" ca="1" si="28"/>
        <v>995543.53531237692</v>
      </c>
      <c r="E299" s="494">
        <f t="shared" ca="1" si="29"/>
        <v>1241531.929908541</v>
      </c>
      <c r="F299" s="494">
        <f t="shared" ca="1" si="30"/>
        <v>182551120.74314564</v>
      </c>
      <c r="G299" s="495">
        <v>52757</v>
      </c>
      <c r="H299" s="494">
        <f t="shared" ca="1" si="31"/>
        <v>4977.7176765618842</v>
      </c>
      <c r="I299" s="496">
        <f t="shared" ca="1" si="32"/>
        <v>93060.346470123099</v>
      </c>
      <c r="J299" s="508">
        <f t="shared" ca="1" si="34"/>
        <v>2335113.5293676029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2237075.4652209179</v>
      </c>
      <c r="D300" s="494">
        <f t="shared" ca="1" si="28"/>
        <v>988818.57069203898</v>
      </c>
      <c r="E300" s="494">
        <f t="shared" ca="1" si="29"/>
        <v>1248256.8945288789</v>
      </c>
      <c r="F300" s="494">
        <f t="shared" ca="1" si="30"/>
        <v>181302863.84861678</v>
      </c>
      <c r="G300" s="495">
        <v>52787</v>
      </c>
      <c r="H300" s="494">
        <f t="shared" ca="1" si="31"/>
        <v>4944.0928534601953</v>
      </c>
      <c r="I300" s="496">
        <f t="shared" ca="1" si="32"/>
        <v>89450.049164141354</v>
      </c>
      <c r="J300" s="508">
        <f t="shared" ca="1" si="34"/>
        <v>2331469.6072385195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2237075.4652209179</v>
      </c>
      <c r="D301" s="494">
        <f t="shared" ca="1" si="28"/>
        <v>982057.17918000754</v>
      </c>
      <c r="E301" s="494">
        <f t="shared" ca="1" si="29"/>
        <v>1255018.2860409105</v>
      </c>
      <c r="F301" s="494">
        <f t="shared" ca="1" si="30"/>
        <v>180047845.56257588</v>
      </c>
      <c r="G301" s="495">
        <v>52818</v>
      </c>
      <c r="H301" s="494">
        <f t="shared" ca="1" si="31"/>
        <v>4910.2858959000378</v>
      </c>
      <c r="I301" s="496">
        <f t="shared" ca="1" si="32"/>
        <v>91799.683395349624</v>
      </c>
      <c r="J301" s="508">
        <f t="shared" ca="1" si="34"/>
        <v>2333785.4345121672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2237075.4652209179</v>
      </c>
      <c r="D302" s="494">
        <f t="shared" ca="1" si="28"/>
        <v>975259.16346395272</v>
      </c>
      <c r="E302" s="494">
        <f t="shared" ca="1" si="29"/>
        <v>1261816.3017569652</v>
      </c>
      <c r="F302" s="494">
        <f t="shared" ca="1" si="30"/>
        <v>178786029.2608189</v>
      </c>
      <c r="G302" s="495">
        <v>52849</v>
      </c>
      <c r="H302" s="494">
        <f t="shared" ca="1" si="31"/>
        <v>4876.295817319764</v>
      </c>
      <c r="I302" s="496">
        <f t="shared" ca="1" si="32"/>
        <v>91164.225803184236</v>
      </c>
      <c r="J302" s="508">
        <f t="shared" ca="1" si="34"/>
        <v>2333115.986841422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2237075.4652209179</v>
      </c>
      <c r="D303" s="494">
        <f t="shared" ca="1" si="28"/>
        <v>968424.32516276906</v>
      </c>
      <c r="E303" s="494">
        <f t="shared" ca="1" si="29"/>
        <v>1268651.1400581489</v>
      </c>
      <c r="F303" s="494">
        <f t="shared" ca="1" si="30"/>
        <v>177517378.12076074</v>
      </c>
      <c r="G303" s="495">
        <v>52879</v>
      </c>
      <c r="H303" s="494">
        <f t="shared" ca="1" si="31"/>
        <v>4842.1216258138456</v>
      </c>
      <c r="I303" s="496">
        <f t="shared" ca="1" si="32"/>
        <v>87605.154337801243</v>
      </c>
      <c r="J303" s="508">
        <f t="shared" ca="1" si="34"/>
        <v>2329522.7411845326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2237075.4652209179</v>
      </c>
      <c r="D304" s="494">
        <f t="shared" ref="D304:D367" ca="1" si="36">+F303*(($H$6/100)/$H$9)</f>
        <v>961552.46482078731</v>
      </c>
      <c r="E304" s="494">
        <f t="shared" ref="E304:E367" ca="1" si="37">+C304-D304</f>
        <v>1275523.0004001306</v>
      </c>
      <c r="F304" s="494">
        <f t="shared" ref="F304:F367" ca="1" si="38">IF(F303&lt;1,0,+F303-E304)</f>
        <v>176241855.12036061</v>
      </c>
      <c r="G304" s="495">
        <v>52910</v>
      </c>
      <c r="H304" s="494">
        <f t="shared" ref="H304:H367" ca="1" si="39">+D304*$H$7/100</f>
        <v>4807.7623241039364</v>
      </c>
      <c r="I304" s="496">
        <f t="shared" ref="I304:I367" ca="1" si="40">+F303*$R$41*O304</f>
        <v>89882.965788478512</v>
      </c>
      <c r="J304" s="508">
        <f t="shared" ca="1" si="34"/>
        <v>2331766.1933335005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2237075.4652209179</v>
      </c>
      <c r="D305" s="494">
        <f t="shared" ca="1" si="36"/>
        <v>954643.38190195337</v>
      </c>
      <c r="E305" s="494">
        <f t="shared" ca="1" si="37"/>
        <v>1282432.0833189646</v>
      </c>
      <c r="F305" s="494">
        <f t="shared" ca="1" si="38"/>
        <v>174959423.03704163</v>
      </c>
      <c r="G305" s="495">
        <v>52940</v>
      </c>
      <c r="H305" s="494">
        <f t="shared" ca="1" si="39"/>
        <v>4773.216909509767</v>
      </c>
      <c r="I305" s="496">
        <f t="shared" ca="1" si="40"/>
        <v>86358.509008976689</v>
      </c>
      <c r="J305" s="508">
        <f t="shared" ref="J305:J368" ca="1" si="42">+C305+H305+I305</f>
        <v>2328207.1911394042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2237075.4652209179</v>
      </c>
      <c r="D306" s="494">
        <f t="shared" ca="1" si="36"/>
        <v>947696.87478397554</v>
      </c>
      <c r="E306" s="494">
        <f t="shared" ca="1" si="37"/>
        <v>1289378.5904369424</v>
      </c>
      <c r="F306" s="494">
        <f t="shared" ca="1" si="38"/>
        <v>173670044.4466047</v>
      </c>
      <c r="G306" s="495">
        <v>52971</v>
      </c>
      <c r="H306" s="494">
        <f t="shared" ca="1" si="39"/>
        <v>4738.4843739198777</v>
      </c>
      <c r="I306" s="496">
        <f t="shared" ca="1" si="40"/>
        <v>88587.787864422076</v>
      </c>
      <c r="J306" s="508">
        <f t="shared" ca="1" si="42"/>
        <v>2330401.7374592596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2237075.4652209179</v>
      </c>
      <c r="D307" s="494">
        <f t="shared" ca="1" si="36"/>
        <v>940712.74075244216</v>
      </c>
      <c r="E307" s="494">
        <f t="shared" ca="1" si="37"/>
        <v>1296362.7244684757</v>
      </c>
      <c r="F307" s="494">
        <f t="shared" ca="1" si="38"/>
        <v>172373681.72213623</v>
      </c>
      <c r="G307" s="495">
        <v>53002</v>
      </c>
      <c r="H307" s="494">
        <f t="shared" ca="1" si="39"/>
        <v>4703.5637037622109</v>
      </c>
      <c r="I307" s="496">
        <f t="shared" ca="1" si="40"/>
        <v>87934.932504797514</v>
      </c>
      <c r="J307" s="508">
        <f t="shared" ca="1" si="42"/>
        <v>2329713.9614294777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2237075.4652209179</v>
      </c>
      <c r="D308" s="494">
        <f t="shared" ca="1" si="36"/>
        <v>933690.77599490457</v>
      </c>
      <c r="E308" s="494">
        <f t="shared" ca="1" si="37"/>
        <v>1303384.6892260134</v>
      </c>
      <c r="F308" s="494">
        <f t="shared" ca="1" si="38"/>
        <v>171070297.03291023</v>
      </c>
      <c r="G308" s="495">
        <v>53030</v>
      </c>
      <c r="H308" s="494">
        <f t="shared" ca="1" si="39"/>
        <v>4668.4538799745233</v>
      </c>
      <c r="I308" s="496">
        <f t="shared" ca="1" si="40"/>
        <v>78832.230440923624</v>
      </c>
      <c r="J308" s="508">
        <f t="shared" ca="1" si="42"/>
        <v>2320576.1495418157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2237075.4652209179</v>
      </c>
      <c r="D309" s="494">
        <f t="shared" ca="1" si="36"/>
        <v>926630.7755949304</v>
      </c>
      <c r="E309" s="494">
        <f t="shared" ca="1" si="37"/>
        <v>1310444.6896259876</v>
      </c>
      <c r="F309" s="494">
        <f t="shared" ca="1" si="38"/>
        <v>169759852.34328425</v>
      </c>
      <c r="G309" s="495">
        <v>53061</v>
      </c>
      <c r="H309" s="494">
        <f t="shared" ca="1" si="39"/>
        <v>4633.1538779746516</v>
      </c>
      <c r="I309" s="496">
        <f t="shared" ca="1" si="40"/>
        <v>86618.593730996872</v>
      </c>
      <c r="J309" s="508">
        <f t="shared" ca="1" si="42"/>
        <v>2328327.2128298893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2237075.4652209179</v>
      </c>
      <c r="D310" s="494">
        <f t="shared" ca="1" si="36"/>
        <v>919532.53352612304</v>
      </c>
      <c r="E310" s="494">
        <f t="shared" ca="1" si="37"/>
        <v>1317542.9316947949</v>
      </c>
      <c r="F310" s="494">
        <f t="shared" ca="1" si="38"/>
        <v>168442309.41158944</v>
      </c>
      <c r="G310" s="495">
        <v>53091</v>
      </c>
      <c r="H310" s="494">
        <f t="shared" ca="1" si="39"/>
        <v>4597.662667630615</v>
      </c>
      <c r="I310" s="496">
        <f t="shared" ca="1" si="40"/>
        <v>83182.327648209277</v>
      </c>
      <c r="J310" s="508">
        <f t="shared" ca="1" si="42"/>
        <v>2324855.4555367581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2237075.4652209179</v>
      </c>
      <c r="D311" s="494">
        <f t="shared" ca="1" si="36"/>
        <v>912395.84264610952</v>
      </c>
      <c r="E311" s="494">
        <f t="shared" ca="1" si="37"/>
        <v>1324679.6225748085</v>
      </c>
      <c r="F311" s="494">
        <f t="shared" ca="1" si="38"/>
        <v>167117629.78901464</v>
      </c>
      <c r="G311" s="495">
        <v>53122</v>
      </c>
      <c r="H311" s="494">
        <f t="shared" ca="1" si="39"/>
        <v>4561.9792132305474</v>
      </c>
      <c r="I311" s="496">
        <f t="shared" ca="1" si="40"/>
        <v>85287.955998734775</v>
      </c>
      <c r="J311" s="508">
        <f t="shared" ca="1" si="42"/>
        <v>2326925.4004328833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2237075.4652209179</v>
      </c>
      <c r="D312" s="494">
        <f t="shared" ca="1" si="36"/>
        <v>905220.49469049601</v>
      </c>
      <c r="E312" s="494">
        <f t="shared" ca="1" si="37"/>
        <v>1331854.9705304219</v>
      </c>
      <c r="F312" s="494">
        <f t="shared" ca="1" si="38"/>
        <v>165785774.81848422</v>
      </c>
      <c r="G312" s="495">
        <v>53152</v>
      </c>
      <c r="H312" s="494">
        <f t="shared" ca="1" si="39"/>
        <v>4526.1024734524799</v>
      </c>
      <c r="I312" s="496">
        <f t="shared" ca="1" si="40"/>
        <v>81887.638596617166</v>
      </c>
      <c r="J312" s="508">
        <f t="shared" ca="1" si="42"/>
        <v>2323489.2062909878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2237075.4652209179</v>
      </c>
      <c r="D313" s="494">
        <f t="shared" ca="1" si="36"/>
        <v>898006.28026678949</v>
      </c>
      <c r="E313" s="494">
        <f t="shared" ca="1" si="37"/>
        <v>1339069.1849541285</v>
      </c>
      <c r="F313" s="494">
        <f t="shared" ca="1" si="38"/>
        <v>164446705.63353008</v>
      </c>
      <c r="G313" s="495">
        <v>53183</v>
      </c>
      <c r="H313" s="494">
        <f t="shared" ca="1" si="39"/>
        <v>4490.0314013339475</v>
      </c>
      <c r="I313" s="496">
        <f t="shared" ca="1" si="40"/>
        <v>83942.863983092495</v>
      </c>
      <c r="J313" s="508">
        <f t="shared" ca="1" si="42"/>
        <v>2325508.3606053442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2237075.4652209179</v>
      </c>
      <c r="D314" s="494">
        <f t="shared" ca="1" si="36"/>
        <v>890752.98884828796</v>
      </c>
      <c r="E314" s="494">
        <f t="shared" ca="1" si="37"/>
        <v>1346322.4763726299</v>
      </c>
      <c r="F314" s="494">
        <f t="shared" ca="1" si="38"/>
        <v>163100383.15715745</v>
      </c>
      <c r="G314" s="495">
        <v>53214</v>
      </c>
      <c r="H314" s="494">
        <f t="shared" ca="1" si="39"/>
        <v>4453.7649442414395</v>
      </c>
      <c r="I314" s="496">
        <f t="shared" ca="1" si="40"/>
        <v>83264.848619110722</v>
      </c>
      <c r="J314" s="508">
        <f t="shared" ca="1" si="42"/>
        <v>2324794.0787842702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2237075.4652209179</v>
      </c>
      <c r="D315" s="494">
        <f t="shared" ca="1" si="36"/>
        <v>883460.40876793617</v>
      </c>
      <c r="E315" s="494">
        <f t="shared" ca="1" si="37"/>
        <v>1353615.0564529817</v>
      </c>
      <c r="F315" s="494">
        <f t="shared" ca="1" si="38"/>
        <v>161746768.10070446</v>
      </c>
      <c r="G315" s="495">
        <v>53244</v>
      </c>
      <c r="H315" s="494">
        <f t="shared" ca="1" si="39"/>
        <v>4417.3020438396807</v>
      </c>
      <c r="I315" s="496">
        <f t="shared" ca="1" si="40"/>
        <v>79919.187747007134</v>
      </c>
      <c r="J315" s="508">
        <f t="shared" ca="1" si="42"/>
        <v>2321411.955011765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2237075.4652209179</v>
      </c>
      <c r="D316" s="494">
        <f t="shared" ca="1" si="36"/>
        <v>876128.32721214916</v>
      </c>
      <c r="E316" s="494">
        <f t="shared" ca="1" si="37"/>
        <v>1360947.1380087687</v>
      </c>
      <c r="F316" s="494">
        <f t="shared" ca="1" si="38"/>
        <v>160385820.96269569</v>
      </c>
      <c r="G316" s="495">
        <v>53275</v>
      </c>
      <c r="H316" s="494">
        <f t="shared" ca="1" si="39"/>
        <v>4380.6416360607454</v>
      </c>
      <c r="I316" s="496">
        <f t="shared" ca="1" si="40"/>
        <v>81897.780248323354</v>
      </c>
      <c r="J316" s="508">
        <f t="shared" ca="1" si="42"/>
        <v>2323353.887105302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2237075.4652209179</v>
      </c>
      <c r="D317" s="494">
        <f t="shared" ca="1" si="36"/>
        <v>868756.53021460166</v>
      </c>
      <c r="E317" s="494">
        <f t="shared" ca="1" si="37"/>
        <v>1368318.9350063163</v>
      </c>
      <c r="F317" s="494">
        <f t="shared" ca="1" si="38"/>
        <v>159017502.02768937</v>
      </c>
      <c r="G317" s="495">
        <v>53305</v>
      </c>
      <c r="H317" s="494">
        <f t="shared" ca="1" si="39"/>
        <v>4343.7826510730083</v>
      </c>
      <c r="I317" s="496">
        <f t="shared" ca="1" si="40"/>
        <v>78589.052271720881</v>
      </c>
      <c r="J317" s="508">
        <f t="shared" ca="1" si="42"/>
        <v>2320008.3001437117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2237075.4652209179</v>
      </c>
      <c r="D318" s="494">
        <f t="shared" ca="1" si="36"/>
        <v>861344.80264998414</v>
      </c>
      <c r="E318" s="494">
        <f t="shared" ca="1" si="37"/>
        <v>1375730.6625709338</v>
      </c>
      <c r="F318" s="494">
        <f t="shared" ca="1" si="38"/>
        <v>157641771.36511844</v>
      </c>
      <c r="G318" s="495">
        <v>53336</v>
      </c>
      <c r="H318" s="494">
        <f t="shared" ca="1" si="39"/>
        <v>4306.724013249921</v>
      </c>
      <c r="I318" s="496">
        <f t="shared" ca="1" si="40"/>
        <v>80515.861860020043</v>
      </c>
      <c r="J318" s="508">
        <f t="shared" ca="1" si="42"/>
        <v>2321898.0510941879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2237075.4652209179</v>
      </c>
      <c r="D319" s="494">
        <f t="shared" ca="1" si="36"/>
        <v>853892.92822772497</v>
      </c>
      <c r="E319" s="494">
        <f t="shared" ca="1" si="37"/>
        <v>1383182.536993193</v>
      </c>
      <c r="F319" s="494">
        <f t="shared" ca="1" si="38"/>
        <v>156258588.82812524</v>
      </c>
      <c r="G319" s="495">
        <v>53367</v>
      </c>
      <c r="H319" s="494">
        <f t="shared" ca="1" si="39"/>
        <v>4269.4646411386248</v>
      </c>
      <c r="I319" s="496">
        <f t="shared" ca="1" si="40"/>
        <v>79819.283567871636</v>
      </c>
      <c r="J319" s="508">
        <f t="shared" ca="1" si="42"/>
        <v>2321164.2134299278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2237075.4652209179</v>
      </c>
      <c r="D320" s="494">
        <f t="shared" ca="1" si="36"/>
        <v>846400.68948567845</v>
      </c>
      <c r="E320" s="494">
        <f t="shared" ca="1" si="37"/>
        <v>1390674.7757352395</v>
      </c>
      <c r="F320" s="494">
        <f t="shared" ca="1" si="38"/>
        <v>154867914.05239001</v>
      </c>
      <c r="G320" s="495">
        <v>53395</v>
      </c>
      <c r="H320" s="494">
        <f t="shared" ca="1" si="39"/>
        <v>4232.0034474283921</v>
      </c>
      <c r="I320" s="496">
        <f t="shared" ca="1" si="40"/>
        <v>71462.261290729279</v>
      </c>
      <c r="J320" s="508">
        <f t="shared" ca="1" si="42"/>
        <v>2312769.7299590753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2237075.4652209179</v>
      </c>
      <c r="D321" s="494">
        <f t="shared" ca="1" si="36"/>
        <v>838867.86778377928</v>
      </c>
      <c r="E321" s="494">
        <f t="shared" ca="1" si="37"/>
        <v>1398207.5974371387</v>
      </c>
      <c r="F321" s="494">
        <f t="shared" ca="1" si="38"/>
        <v>153469706.45495287</v>
      </c>
      <c r="G321" s="495">
        <v>53426</v>
      </c>
      <c r="H321" s="494">
        <f t="shared" ca="1" si="39"/>
        <v>4194.3393389188968</v>
      </c>
      <c r="I321" s="496">
        <f t="shared" ca="1" si="40"/>
        <v>78414.787148526797</v>
      </c>
      <c r="J321" s="508">
        <f t="shared" ca="1" si="42"/>
        <v>2319684.5917083635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2237075.4652209179</v>
      </c>
      <c r="D322" s="494">
        <f t="shared" ca="1" si="36"/>
        <v>831294.24329766142</v>
      </c>
      <c r="E322" s="494">
        <f t="shared" ca="1" si="37"/>
        <v>1405781.2219232565</v>
      </c>
      <c r="F322" s="494">
        <f t="shared" ca="1" si="38"/>
        <v>152063925.2330296</v>
      </c>
      <c r="G322" s="495">
        <v>53456</v>
      </c>
      <c r="H322" s="494">
        <f t="shared" ca="1" si="39"/>
        <v>4156.4712164883067</v>
      </c>
      <c r="I322" s="496">
        <f t="shared" ca="1" si="40"/>
        <v>75200.156162926898</v>
      </c>
      <c r="J322" s="508">
        <f t="shared" ca="1" si="42"/>
        <v>2316432.092600333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2237075.4652209179</v>
      </c>
      <c r="D323" s="494">
        <f t="shared" ca="1" si="36"/>
        <v>823679.59501224372</v>
      </c>
      <c r="E323" s="494">
        <f t="shared" ca="1" si="37"/>
        <v>1413395.8702086741</v>
      </c>
      <c r="F323" s="494">
        <f t="shared" ca="1" si="38"/>
        <v>150650529.36282092</v>
      </c>
      <c r="G323" s="495">
        <v>53487</v>
      </c>
      <c r="H323" s="494">
        <f t="shared" ca="1" si="39"/>
        <v>4118.3979750612189</v>
      </c>
      <c r="I323" s="496">
        <f t="shared" ca="1" si="40"/>
        <v>76995.03414299064</v>
      </c>
      <c r="J323" s="508">
        <f t="shared" ca="1" si="42"/>
        <v>2318188.8973389696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2237075.4652209179</v>
      </c>
      <c r="D324" s="494">
        <f t="shared" ca="1" si="36"/>
        <v>816023.70071528002</v>
      </c>
      <c r="E324" s="494">
        <f t="shared" ca="1" si="37"/>
        <v>1421051.7645056378</v>
      </c>
      <c r="F324" s="494">
        <f t="shared" ca="1" si="38"/>
        <v>149229477.5983153</v>
      </c>
      <c r="G324" s="495">
        <v>53517</v>
      </c>
      <c r="H324" s="494">
        <f t="shared" ca="1" si="39"/>
        <v>4080.1185035764001</v>
      </c>
      <c r="I324" s="496">
        <f t="shared" ca="1" si="40"/>
        <v>73818.759387782251</v>
      </c>
      <c r="J324" s="508">
        <f t="shared" ca="1" si="42"/>
        <v>2314974.3431122769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2237075.4652209179</v>
      </c>
      <c r="D325" s="494">
        <f t="shared" ca="1" si="36"/>
        <v>808326.33699087461</v>
      </c>
      <c r="E325" s="494">
        <f t="shared" ca="1" si="37"/>
        <v>1428749.1282300432</v>
      </c>
      <c r="F325" s="494">
        <f t="shared" ca="1" si="38"/>
        <v>147800728.47008526</v>
      </c>
      <c r="G325" s="495">
        <v>53548</v>
      </c>
      <c r="H325" s="494">
        <f t="shared" ca="1" si="39"/>
        <v>4041.6316849543732</v>
      </c>
      <c r="I325" s="496">
        <f t="shared" ca="1" si="40"/>
        <v>75559.858823946968</v>
      </c>
      <c r="J325" s="508">
        <f t="shared" ca="1" si="42"/>
        <v>2316676.9557298194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2237075.4652209179</v>
      </c>
      <c r="D326" s="494">
        <f t="shared" ca="1" si="36"/>
        <v>800587.2792129619</v>
      </c>
      <c r="E326" s="494">
        <f t="shared" ca="1" si="37"/>
        <v>1436488.186007956</v>
      </c>
      <c r="F326" s="494">
        <f t="shared" ca="1" si="38"/>
        <v>146364240.28407732</v>
      </c>
      <c r="G326" s="495">
        <v>53579</v>
      </c>
      <c r="H326" s="494">
        <f t="shared" ca="1" si="39"/>
        <v>4002.9363960648097</v>
      </c>
      <c r="I326" s="496">
        <f t="shared" ca="1" si="40"/>
        <v>74836.435515353165</v>
      </c>
      <c r="J326" s="508">
        <f t="shared" ca="1" si="42"/>
        <v>2315914.8371323356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2237075.4652209179</v>
      </c>
      <c r="D327" s="494">
        <f t="shared" ca="1" si="36"/>
        <v>792806.30153875216</v>
      </c>
      <c r="E327" s="494">
        <f t="shared" ca="1" si="37"/>
        <v>1444269.1636821658</v>
      </c>
      <c r="F327" s="494">
        <f t="shared" ca="1" si="38"/>
        <v>144919971.12039515</v>
      </c>
      <c r="G327" s="495">
        <v>53609</v>
      </c>
      <c r="H327" s="494">
        <f t="shared" ca="1" si="39"/>
        <v>3964.0315076937609</v>
      </c>
      <c r="I327" s="496">
        <f t="shared" ca="1" si="40"/>
        <v>71718.477739197871</v>
      </c>
      <c r="J327" s="508">
        <f t="shared" ca="1" si="42"/>
        <v>2312757.9744678093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2237075.4652209179</v>
      </c>
      <c r="D328" s="494">
        <f t="shared" ca="1" si="36"/>
        <v>784983.17690214049</v>
      </c>
      <c r="E328" s="494">
        <f t="shared" ca="1" si="37"/>
        <v>1452092.2883187775</v>
      </c>
      <c r="F328" s="494">
        <f t="shared" ca="1" si="38"/>
        <v>143467878.83207637</v>
      </c>
      <c r="G328" s="495">
        <v>53640</v>
      </c>
      <c r="H328" s="494">
        <f t="shared" ca="1" si="39"/>
        <v>3924.9158845107027</v>
      </c>
      <c r="I328" s="496">
        <f t="shared" ca="1" si="40"/>
        <v>73377.812043960075</v>
      </c>
      <c r="J328" s="508">
        <f t="shared" ca="1" si="42"/>
        <v>2314378.1931493888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2237075.4652209179</v>
      </c>
      <c r="D329" s="494">
        <f t="shared" ca="1" si="36"/>
        <v>777117.67700708041</v>
      </c>
      <c r="E329" s="494">
        <f t="shared" ca="1" si="37"/>
        <v>1459957.7882138374</v>
      </c>
      <c r="F329" s="494">
        <f t="shared" ca="1" si="38"/>
        <v>142007921.04386252</v>
      </c>
      <c r="G329" s="495">
        <v>53670</v>
      </c>
      <c r="H329" s="494">
        <f t="shared" ca="1" si="39"/>
        <v>3885.5883850354021</v>
      </c>
      <c r="I329" s="496">
        <f t="shared" ca="1" si="40"/>
        <v>70299.26062771742</v>
      </c>
      <c r="J329" s="508">
        <f t="shared" ca="1" si="42"/>
        <v>2311260.3142336705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2237075.4652209179</v>
      </c>
      <c r="D330" s="494">
        <f t="shared" ca="1" si="36"/>
        <v>769209.57232092205</v>
      </c>
      <c r="E330" s="494">
        <f t="shared" ca="1" si="37"/>
        <v>1467865.8928999959</v>
      </c>
      <c r="F330" s="494">
        <f t="shared" ca="1" si="38"/>
        <v>140540055.15096253</v>
      </c>
      <c r="G330" s="495">
        <v>53701</v>
      </c>
      <c r="H330" s="494">
        <f t="shared" ca="1" si="39"/>
        <v>3846.0478616046103</v>
      </c>
      <c r="I330" s="496">
        <f t="shared" ca="1" si="40"/>
        <v>71903.344021875717</v>
      </c>
      <c r="J330" s="508">
        <f t="shared" ca="1" si="42"/>
        <v>2312824.8571043983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2237075.4652209179</v>
      </c>
      <c r="D331" s="494">
        <f t="shared" ca="1" si="36"/>
        <v>761258.63206771377</v>
      </c>
      <c r="E331" s="494">
        <f t="shared" ca="1" si="37"/>
        <v>1475816.8331532041</v>
      </c>
      <c r="F331" s="494">
        <f t="shared" ca="1" si="38"/>
        <v>139064238.31780931</v>
      </c>
      <c r="G331" s="495">
        <v>53732</v>
      </c>
      <c r="H331" s="494">
        <f t="shared" ca="1" si="39"/>
        <v>3806.2931603385687</v>
      </c>
      <c r="I331" s="496">
        <f t="shared" ca="1" si="40"/>
        <v>71160.114591437348</v>
      </c>
      <c r="J331" s="508">
        <f t="shared" ca="1" si="42"/>
        <v>2312041.8729726938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2237075.4652209179</v>
      </c>
      <c r="D332" s="494">
        <f t="shared" ca="1" si="36"/>
        <v>753264.62422146718</v>
      </c>
      <c r="E332" s="494">
        <f t="shared" ca="1" si="37"/>
        <v>1483810.8409994508</v>
      </c>
      <c r="F332" s="494">
        <f t="shared" ca="1" si="38"/>
        <v>137580427.47680986</v>
      </c>
      <c r="G332" s="495">
        <v>53760</v>
      </c>
      <c r="H332" s="494">
        <f t="shared" ca="1" si="39"/>
        <v>3766.3231211073357</v>
      </c>
      <c r="I332" s="496">
        <f t="shared" ca="1" si="40"/>
        <v>63598.711657344786</v>
      </c>
      <c r="J332" s="508">
        <f t="shared" ca="1" si="42"/>
        <v>2304440.49999937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2237075.4652209179</v>
      </c>
      <c r="D333" s="494">
        <f t="shared" ca="1" si="36"/>
        <v>745227.31549938675</v>
      </c>
      <c r="E333" s="494">
        <f t="shared" ca="1" si="37"/>
        <v>1491848.1497215312</v>
      </c>
      <c r="F333" s="494">
        <f t="shared" ca="1" si="38"/>
        <v>136088579.32708833</v>
      </c>
      <c r="G333" s="495">
        <v>53791</v>
      </c>
      <c r="H333" s="494">
        <f t="shared" ca="1" si="39"/>
        <v>3726.1365774969336</v>
      </c>
      <c r="I333" s="496">
        <f t="shared" ca="1" si="40"/>
        <v>69661.556445758062</v>
      </c>
      <c r="J333" s="508">
        <f t="shared" ca="1" si="42"/>
        <v>2310463.1582441726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2237075.4652209179</v>
      </c>
      <c r="D334" s="494">
        <f t="shared" ca="1" si="36"/>
        <v>737146.47135506175</v>
      </c>
      <c r="E334" s="494">
        <f t="shared" ca="1" si="37"/>
        <v>1499928.9938658562</v>
      </c>
      <c r="F334" s="494">
        <f t="shared" ca="1" si="38"/>
        <v>134588650.33322248</v>
      </c>
      <c r="G334" s="495">
        <v>53821</v>
      </c>
      <c r="H334" s="494">
        <f t="shared" ca="1" si="39"/>
        <v>3685.7323567753087</v>
      </c>
      <c r="I334" s="496">
        <f t="shared" ca="1" si="40"/>
        <v>66683.40387027328</v>
      </c>
      <c r="J334" s="508">
        <f t="shared" ca="1" si="42"/>
        <v>2307444.6014479664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2237075.4652209179</v>
      </c>
      <c r="D335" s="494">
        <f t="shared" ca="1" si="36"/>
        <v>729021.85597162182</v>
      </c>
      <c r="E335" s="494">
        <f t="shared" ca="1" si="37"/>
        <v>1508053.6092492961</v>
      </c>
      <c r="F335" s="494">
        <f t="shared" ca="1" si="38"/>
        <v>133080596.72397318</v>
      </c>
      <c r="G335" s="495">
        <v>53852</v>
      </c>
      <c r="H335" s="494">
        <f t="shared" ca="1" si="39"/>
        <v>3645.1092798581089</v>
      </c>
      <c r="I335" s="496">
        <f t="shared" ca="1" si="40"/>
        <v>68146.719952054977</v>
      </c>
      <c r="J335" s="508">
        <f t="shared" ca="1" si="42"/>
        <v>2308867.2944528307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2237075.4652209179</v>
      </c>
      <c r="D336" s="494">
        <f t="shared" ca="1" si="36"/>
        <v>720853.23225485475</v>
      </c>
      <c r="E336" s="494">
        <f t="shared" ca="1" si="37"/>
        <v>1516222.2329660631</v>
      </c>
      <c r="F336" s="494">
        <f t="shared" ca="1" si="38"/>
        <v>131564374.49100712</v>
      </c>
      <c r="G336" s="495">
        <v>53882</v>
      </c>
      <c r="H336" s="494">
        <f t="shared" ca="1" si="39"/>
        <v>3604.2661612742736</v>
      </c>
      <c r="I336" s="496">
        <f t="shared" ca="1" si="40"/>
        <v>65209.492394746856</v>
      </c>
      <c r="J336" s="508">
        <f t="shared" ca="1" si="42"/>
        <v>2305889.2237769389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2237075.4652209179</v>
      </c>
      <c r="D337" s="494">
        <f t="shared" ca="1" si="36"/>
        <v>712640.36182628863</v>
      </c>
      <c r="E337" s="494">
        <f t="shared" ca="1" si="37"/>
        <v>1524435.1033946294</v>
      </c>
      <c r="F337" s="494">
        <f t="shared" ca="1" si="38"/>
        <v>130039939.38761249</v>
      </c>
      <c r="G337" s="495">
        <v>53913</v>
      </c>
      <c r="H337" s="494">
        <f t="shared" ca="1" si="39"/>
        <v>3563.201809131443</v>
      </c>
      <c r="I337" s="496">
        <f t="shared" ca="1" si="40"/>
        <v>66615.428283946603</v>
      </c>
      <c r="J337" s="508">
        <f t="shared" ca="1" si="42"/>
        <v>2307254.0953139961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2237075.4652209179</v>
      </c>
      <c r="D338" s="494">
        <f t="shared" ca="1" si="36"/>
        <v>704383.00501623435</v>
      </c>
      <c r="E338" s="494">
        <f t="shared" ca="1" si="37"/>
        <v>1532692.4602046837</v>
      </c>
      <c r="F338" s="494">
        <f t="shared" ca="1" si="38"/>
        <v>128507246.9274078</v>
      </c>
      <c r="G338" s="495">
        <v>53944</v>
      </c>
      <c r="H338" s="494">
        <f t="shared" ca="1" si="39"/>
        <v>3521.9150250811717</v>
      </c>
      <c r="I338" s="496">
        <f t="shared" ca="1" si="40"/>
        <v>65843.555976594449</v>
      </c>
      <c r="J338" s="508">
        <f t="shared" ca="1" si="42"/>
        <v>2306440.9362225933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2237075.4652209179</v>
      </c>
      <c r="D339" s="494">
        <f t="shared" ca="1" si="36"/>
        <v>696080.92085679225</v>
      </c>
      <c r="E339" s="494">
        <f t="shared" ca="1" si="37"/>
        <v>1540994.5443641257</v>
      </c>
      <c r="F339" s="494">
        <f t="shared" ca="1" si="38"/>
        <v>126966252.38304368</v>
      </c>
      <c r="G339" s="495">
        <v>53974</v>
      </c>
      <c r="H339" s="494">
        <f t="shared" ca="1" si="39"/>
        <v>3480.4046042839614</v>
      </c>
      <c r="I339" s="496">
        <f t="shared" ca="1" si="40"/>
        <v>62968.550994429817</v>
      </c>
      <c r="J339" s="508">
        <f t="shared" ca="1" si="42"/>
        <v>2303524.4208196318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2237075.4652209179</v>
      </c>
      <c r="D340" s="494">
        <f t="shared" ca="1" si="36"/>
        <v>687733.86707481998</v>
      </c>
      <c r="E340" s="494">
        <f t="shared" ca="1" si="37"/>
        <v>1549341.598146098</v>
      </c>
      <c r="F340" s="494">
        <f t="shared" ca="1" si="38"/>
        <v>125416910.78489758</v>
      </c>
      <c r="G340" s="495">
        <v>54005</v>
      </c>
      <c r="H340" s="494">
        <f t="shared" ca="1" si="39"/>
        <v>3438.6693353740998</v>
      </c>
      <c r="I340" s="496">
        <f t="shared" ca="1" si="40"/>
        <v>64287.245789947774</v>
      </c>
      <c r="J340" s="508">
        <f t="shared" ca="1" si="42"/>
        <v>2304801.38034624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2237075.4652209179</v>
      </c>
      <c r="D341" s="494">
        <f t="shared" ca="1" si="36"/>
        <v>679341.60008486197</v>
      </c>
      <c r="E341" s="494">
        <f t="shared" ca="1" si="37"/>
        <v>1557733.865136056</v>
      </c>
      <c r="F341" s="494">
        <f t="shared" ca="1" si="38"/>
        <v>123859176.91976152</v>
      </c>
      <c r="G341" s="495">
        <v>54035</v>
      </c>
      <c r="H341" s="494">
        <f t="shared" ca="1" si="39"/>
        <v>3396.7080004243098</v>
      </c>
      <c r="I341" s="496">
        <f t="shared" ca="1" si="40"/>
        <v>61454.286284599802</v>
      </c>
      <c r="J341" s="508">
        <f t="shared" ca="1" si="42"/>
        <v>2301926.4595059422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2237075.4652209179</v>
      </c>
      <c r="D342" s="494">
        <f t="shared" ca="1" si="36"/>
        <v>670903.87498204166</v>
      </c>
      <c r="E342" s="494">
        <f t="shared" ca="1" si="37"/>
        <v>1566171.5902388762</v>
      </c>
      <c r="F342" s="494">
        <f t="shared" ca="1" si="38"/>
        <v>122293005.32952265</v>
      </c>
      <c r="G342" s="495">
        <v>54066</v>
      </c>
      <c r="H342" s="494">
        <f t="shared" ca="1" si="39"/>
        <v>3354.5193749102082</v>
      </c>
      <c r="I342" s="496">
        <f t="shared" ca="1" si="40"/>
        <v>62714.029913705912</v>
      </c>
      <c r="J342" s="508">
        <f t="shared" ca="1" si="42"/>
        <v>2303144.014509534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2237075.4652209179</v>
      </c>
      <c r="D343" s="494">
        <f t="shared" ca="1" si="36"/>
        <v>662420.44553491438</v>
      </c>
      <c r="E343" s="494">
        <f t="shared" ca="1" si="37"/>
        <v>1574655.0196860037</v>
      </c>
      <c r="F343" s="494">
        <f t="shared" ca="1" si="38"/>
        <v>120718350.30983666</v>
      </c>
      <c r="G343" s="495">
        <v>54097</v>
      </c>
      <c r="H343" s="494">
        <f t="shared" ca="1" si="39"/>
        <v>3312.1022276745721</v>
      </c>
      <c r="I343" s="496">
        <f t="shared" ca="1" si="40"/>
        <v>61921.025031848301</v>
      </c>
      <c r="J343" s="508">
        <f t="shared" ca="1" si="42"/>
        <v>2302308.5924804411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2237075.4652209179</v>
      </c>
      <c r="D344" s="494">
        <f t="shared" ca="1" si="36"/>
        <v>653891.06417828193</v>
      </c>
      <c r="E344" s="494">
        <f t="shared" ca="1" si="37"/>
        <v>1583184.401042636</v>
      </c>
      <c r="F344" s="494">
        <f t="shared" ca="1" si="38"/>
        <v>119135165.90879402</v>
      </c>
      <c r="G344" s="495">
        <v>54126</v>
      </c>
      <c r="H344" s="494">
        <f t="shared" ca="1" si="39"/>
        <v>3269.4553208914094</v>
      </c>
      <c r="I344" s="496">
        <f t="shared" ca="1" si="40"/>
        <v>57180.25859675929</v>
      </c>
      <c r="J344" s="508">
        <f t="shared" ca="1" si="42"/>
        <v>2297525.1791385687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2237075.4652209179</v>
      </c>
      <c r="D345" s="494">
        <f t="shared" ca="1" si="36"/>
        <v>645315.48200596764</v>
      </c>
      <c r="E345" s="494">
        <f t="shared" ca="1" si="37"/>
        <v>1591759.9832149502</v>
      </c>
      <c r="F345" s="494">
        <f t="shared" ca="1" si="38"/>
        <v>117543405.92557907</v>
      </c>
      <c r="G345" s="495">
        <v>54157</v>
      </c>
      <c r="H345" s="494">
        <f t="shared" ca="1" si="39"/>
        <v>3226.5774100298381</v>
      </c>
      <c r="I345" s="496">
        <f t="shared" ca="1" si="40"/>
        <v>60322.105671819365</v>
      </c>
      <c r="J345" s="508">
        <f t="shared" ca="1" si="42"/>
        <v>2300624.148302767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2237075.4652209179</v>
      </c>
      <c r="D346" s="494">
        <f t="shared" ca="1" si="36"/>
        <v>636693.44876355329</v>
      </c>
      <c r="E346" s="494">
        <f t="shared" ca="1" si="37"/>
        <v>1600382.0164573647</v>
      </c>
      <c r="F346" s="494">
        <f t="shared" ca="1" si="38"/>
        <v>115943023.90912171</v>
      </c>
      <c r="G346" s="495">
        <v>54187</v>
      </c>
      <c r="H346" s="494">
        <f t="shared" ca="1" si="39"/>
        <v>3183.4672438177663</v>
      </c>
      <c r="I346" s="496">
        <f t="shared" ca="1" si="40"/>
        <v>57596.268903533739</v>
      </c>
      <c r="J346" s="508">
        <f t="shared" ca="1" si="42"/>
        <v>2297855.2013682695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2237075.4652209179</v>
      </c>
      <c r="D347" s="494">
        <f t="shared" ca="1" si="36"/>
        <v>628024.71284107596</v>
      </c>
      <c r="E347" s="494">
        <f t="shared" ca="1" si="37"/>
        <v>1609050.7523798421</v>
      </c>
      <c r="F347" s="494">
        <f t="shared" ca="1" si="38"/>
        <v>114333973.15674186</v>
      </c>
      <c r="G347" s="495">
        <v>54218</v>
      </c>
      <c r="H347" s="494">
        <f t="shared" ca="1" si="39"/>
        <v>3140.1235642053798</v>
      </c>
      <c r="I347" s="496">
        <f t="shared" ca="1" si="40"/>
        <v>58705.81777265195</v>
      </c>
      <c r="J347" s="508">
        <f t="shared" ca="1" si="42"/>
        <v>2298921.4065577756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2237075.4652209179</v>
      </c>
      <c r="D348" s="494">
        <f t="shared" ca="1" si="36"/>
        <v>619309.02126568509</v>
      </c>
      <c r="E348" s="494">
        <f t="shared" ca="1" si="37"/>
        <v>1617766.4439552329</v>
      </c>
      <c r="F348" s="494">
        <f t="shared" ca="1" si="38"/>
        <v>112716206.71278663</v>
      </c>
      <c r="G348" s="495">
        <v>54248</v>
      </c>
      <c r="H348" s="494">
        <f t="shared" ca="1" si="39"/>
        <v>3096.5451063284254</v>
      </c>
      <c r="I348" s="496">
        <f t="shared" ca="1" si="40"/>
        <v>56023.646846803502</v>
      </c>
      <c r="J348" s="508">
        <f t="shared" ca="1" si="42"/>
        <v>2296195.6571740499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2237075.4652209179</v>
      </c>
      <c r="D349" s="494">
        <f t="shared" ca="1" si="36"/>
        <v>610546.11969426088</v>
      </c>
      <c r="E349" s="494">
        <f t="shared" ca="1" si="37"/>
        <v>1626529.3455266571</v>
      </c>
      <c r="F349" s="494">
        <f t="shared" ca="1" si="38"/>
        <v>111089677.36725998</v>
      </c>
      <c r="G349" s="495">
        <v>54279</v>
      </c>
      <c r="H349" s="494">
        <f t="shared" ca="1" si="39"/>
        <v>3052.7305984713043</v>
      </c>
      <c r="I349" s="496">
        <f t="shared" ca="1" si="40"/>
        <v>57071.972665574292</v>
      </c>
      <c r="J349" s="508">
        <f t="shared" ca="1" si="42"/>
        <v>2297200.1684849635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2237075.4652209179</v>
      </c>
      <c r="D350" s="494">
        <f t="shared" ca="1" si="36"/>
        <v>601735.75240599154</v>
      </c>
      <c r="E350" s="494">
        <f t="shared" ca="1" si="37"/>
        <v>1635339.7128149264</v>
      </c>
      <c r="F350" s="494">
        <f t="shared" ca="1" si="38"/>
        <v>109454337.65444505</v>
      </c>
      <c r="G350" s="495">
        <v>54310</v>
      </c>
      <c r="H350" s="494">
        <f t="shared" ca="1" si="39"/>
        <v>3008.6787620299579</v>
      </c>
      <c r="I350" s="496">
        <f t="shared" ca="1" si="40"/>
        <v>56248.406640289293</v>
      </c>
      <c r="J350" s="508">
        <f t="shared" ca="1" si="42"/>
        <v>2296332.5506232372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2237075.4652209179</v>
      </c>
      <c r="D351" s="494">
        <f t="shared" ca="1" si="36"/>
        <v>592877.66229491076</v>
      </c>
      <c r="E351" s="494">
        <f t="shared" ca="1" si="37"/>
        <v>1644197.8029260072</v>
      </c>
      <c r="F351" s="494">
        <f t="shared" ca="1" si="38"/>
        <v>107810139.85151905</v>
      </c>
      <c r="G351" s="495">
        <v>54340</v>
      </c>
      <c r="H351" s="494">
        <f t="shared" ca="1" si="39"/>
        <v>2964.3883114745536</v>
      </c>
      <c r="I351" s="496">
        <f t="shared" ca="1" si="40"/>
        <v>53632.625450678068</v>
      </c>
      <c r="J351" s="508">
        <f t="shared" ca="1" si="42"/>
        <v>2293672.4789830707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2237075.4652209179</v>
      </c>
      <c r="D352" s="494">
        <f t="shared" ca="1" si="36"/>
        <v>583971.59086239489</v>
      </c>
      <c r="E352" s="494">
        <f t="shared" ca="1" si="37"/>
        <v>1653103.8743585232</v>
      </c>
      <c r="F352" s="494">
        <f t="shared" ca="1" si="38"/>
        <v>106157035.97716053</v>
      </c>
      <c r="G352" s="495">
        <v>54371</v>
      </c>
      <c r="H352" s="494">
        <f t="shared" ca="1" si="39"/>
        <v>2919.8579543119745</v>
      </c>
      <c r="I352" s="496">
        <f t="shared" ca="1" si="40"/>
        <v>54587.867478152475</v>
      </c>
      <c r="J352" s="508">
        <f t="shared" ca="1" si="42"/>
        <v>2294583.1906533823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2237075.4652209179</v>
      </c>
      <c r="D353" s="494">
        <f t="shared" ca="1" si="36"/>
        <v>575017.27820961957</v>
      </c>
      <c r="E353" s="494">
        <f t="shared" ca="1" si="37"/>
        <v>1662058.1870112983</v>
      </c>
      <c r="F353" s="494">
        <f t="shared" ca="1" si="38"/>
        <v>104494977.79014923</v>
      </c>
      <c r="G353" s="495">
        <v>54401</v>
      </c>
      <c r="H353" s="494">
        <f t="shared" ca="1" si="39"/>
        <v>2875.086391048098</v>
      </c>
      <c r="I353" s="496">
        <f t="shared" ca="1" si="40"/>
        <v>52016.947628808652</v>
      </c>
      <c r="J353" s="508">
        <f t="shared" ca="1" si="42"/>
        <v>2291967.4992407747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2237075.4652209179</v>
      </c>
      <c r="D354" s="494">
        <f t="shared" ca="1" si="36"/>
        <v>566014.46302997496</v>
      </c>
      <c r="E354" s="494">
        <f t="shared" ca="1" si="37"/>
        <v>1671061.0021909429</v>
      </c>
      <c r="F354" s="494">
        <f t="shared" ca="1" si="38"/>
        <v>102823916.78795828</v>
      </c>
      <c r="G354" s="495">
        <v>54432</v>
      </c>
      <c r="H354" s="494">
        <f t="shared" ca="1" si="39"/>
        <v>2830.0723151498746</v>
      </c>
      <c r="I354" s="496">
        <f t="shared" ca="1" si="40"/>
        <v>52909.290421078884</v>
      </c>
      <c r="J354" s="508">
        <f t="shared" ca="1" si="42"/>
        <v>2292814.8279571468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2237075.4652209179</v>
      </c>
      <c r="D355" s="494">
        <f t="shared" ca="1" si="36"/>
        <v>556962.88260144065</v>
      </c>
      <c r="E355" s="494">
        <f t="shared" ca="1" si="37"/>
        <v>1680112.5826194773</v>
      </c>
      <c r="F355" s="494">
        <f t="shared" ca="1" si="38"/>
        <v>101143804.20533881</v>
      </c>
      <c r="G355" s="495">
        <v>54463</v>
      </c>
      <c r="H355" s="494">
        <f t="shared" ca="1" si="39"/>
        <v>2784.8144130072033</v>
      </c>
      <c r="I355" s="496">
        <f t="shared" ca="1" si="40"/>
        <v>52063.176533636208</v>
      </c>
      <c r="J355" s="508">
        <f t="shared" ca="1" si="42"/>
        <v>2291923.4561675615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2237075.4652209179</v>
      </c>
      <c r="D356" s="494">
        <f t="shared" ca="1" si="36"/>
        <v>547862.2727789185</v>
      </c>
      <c r="E356" s="494">
        <f t="shared" ca="1" si="37"/>
        <v>1689213.1924419994</v>
      </c>
      <c r="F356" s="494">
        <f t="shared" ca="1" si="38"/>
        <v>99454591.012896806</v>
      </c>
      <c r="G356" s="495">
        <v>54491</v>
      </c>
      <c r="H356" s="494">
        <f t="shared" ca="1" si="39"/>
        <v>2739.3113638945924</v>
      </c>
      <c r="I356" s="496">
        <f t="shared" ca="1" si="40"/>
        <v>46256.433123241608</v>
      </c>
      <c r="J356" s="508">
        <f t="shared" ca="1" si="42"/>
        <v>2286071.2097080541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2237075.4652209179</v>
      </c>
      <c r="D357" s="494">
        <f t="shared" ca="1" si="36"/>
        <v>538712.36798652436</v>
      </c>
      <c r="E357" s="494">
        <f t="shared" ca="1" si="37"/>
        <v>1698363.0972343935</v>
      </c>
      <c r="F357" s="494">
        <f t="shared" ca="1" si="38"/>
        <v>97756227.915662408</v>
      </c>
      <c r="G357" s="495">
        <v>54522</v>
      </c>
      <c r="H357" s="494">
        <f t="shared" ca="1" si="39"/>
        <v>2693.5618399326218</v>
      </c>
      <c r="I357" s="496">
        <f t="shared" ca="1" si="40"/>
        <v>50357.174582863416</v>
      </c>
      <c r="J357" s="508">
        <f t="shared" ca="1" si="42"/>
        <v>2290126.2016437137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2237075.4652209179</v>
      </c>
      <c r="D358" s="494">
        <f t="shared" ca="1" si="36"/>
        <v>529512.90120983811</v>
      </c>
      <c r="E358" s="494">
        <f t="shared" ca="1" si="37"/>
        <v>1707562.5640110797</v>
      </c>
      <c r="F358" s="494">
        <f t="shared" ca="1" si="38"/>
        <v>96048665.351651326</v>
      </c>
      <c r="G358" s="495">
        <v>54552</v>
      </c>
      <c r="H358" s="494">
        <f t="shared" ca="1" si="39"/>
        <v>2647.5645060491906</v>
      </c>
      <c r="I358" s="496">
        <f t="shared" ca="1" si="40"/>
        <v>47900.551678674579</v>
      </c>
      <c r="J358" s="508">
        <f t="shared" ca="1" si="42"/>
        <v>2287623.581405642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2237075.4652209179</v>
      </c>
      <c r="D359" s="494">
        <f t="shared" ca="1" si="36"/>
        <v>520263.60398811137</v>
      </c>
      <c r="E359" s="494">
        <f t="shared" ca="1" si="37"/>
        <v>1716811.8612328065</v>
      </c>
      <c r="F359" s="494">
        <f t="shared" ca="1" si="38"/>
        <v>94331853.490418524</v>
      </c>
      <c r="G359" s="495">
        <v>54583</v>
      </c>
      <c r="H359" s="494">
        <f t="shared" ca="1" si="39"/>
        <v>2601.318019940557</v>
      </c>
      <c r="I359" s="496">
        <f t="shared" ca="1" si="40"/>
        <v>48632.640889719449</v>
      </c>
      <c r="J359" s="508">
        <f t="shared" ca="1" si="42"/>
        <v>2288309.4241305781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2237075.4652209179</v>
      </c>
      <c r="D360" s="494">
        <f t="shared" ca="1" si="36"/>
        <v>510964.20640643366</v>
      </c>
      <c r="E360" s="494">
        <f t="shared" ca="1" si="37"/>
        <v>1726111.2588144843</v>
      </c>
      <c r="F360" s="494">
        <f t="shared" ca="1" si="38"/>
        <v>92605742.23160404</v>
      </c>
      <c r="G360" s="495">
        <v>54613</v>
      </c>
      <c r="H360" s="494">
        <f t="shared" ca="1" si="39"/>
        <v>2554.8210320321682</v>
      </c>
      <c r="I360" s="496">
        <f t="shared" ca="1" si="40"/>
        <v>46222.608210305072</v>
      </c>
      <c r="J360" s="508">
        <f t="shared" ca="1" si="42"/>
        <v>2285852.8944632555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2237075.4652209179</v>
      </c>
      <c r="D361" s="494">
        <f t="shared" ca="1" si="36"/>
        <v>501614.43708785524</v>
      </c>
      <c r="E361" s="494">
        <f t="shared" ca="1" si="37"/>
        <v>1735461.0281330626</v>
      </c>
      <c r="F361" s="494">
        <f t="shared" ca="1" si="38"/>
        <v>90870281.203470975</v>
      </c>
      <c r="G361" s="495">
        <v>54644</v>
      </c>
      <c r="H361" s="494">
        <f t="shared" ca="1" si="39"/>
        <v>2508.0721854392764</v>
      </c>
      <c r="I361" s="496">
        <f t="shared" ca="1" si="40"/>
        <v>46889.374149935509</v>
      </c>
      <c r="J361" s="508">
        <f t="shared" ca="1" si="42"/>
        <v>2286472.9115562923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2237075.4652209179</v>
      </c>
      <c r="D362" s="494">
        <f t="shared" ca="1" si="36"/>
        <v>492214.02318546781</v>
      </c>
      <c r="E362" s="494">
        <f t="shared" ca="1" si="37"/>
        <v>1744861.4420354501</v>
      </c>
      <c r="F362" s="494">
        <f t="shared" ca="1" si="38"/>
        <v>89125419.761435524</v>
      </c>
      <c r="G362" s="495">
        <v>54675</v>
      </c>
      <c r="H362" s="494">
        <f t="shared" ca="1" si="39"/>
        <v>2461.070115927339</v>
      </c>
      <c r="I362" s="496">
        <f t="shared" ca="1" si="40"/>
        <v>46010.652382690794</v>
      </c>
      <c r="J362" s="508">
        <f t="shared" ca="1" si="42"/>
        <v>2285547.187719536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2237075.4652209179</v>
      </c>
      <c r="D363" s="494">
        <f t="shared" ca="1" si="36"/>
        <v>482762.69037444243</v>
      </c>
      <c r="E363" s="494">
        <f t="shared" ca="1" si="37"/>
        <v>1754312.7748464756</v>
      </c>
      <c r="F363" s="494">
        <f t="shared" ca="1" si="38"/>
        <v>87371106.986589044</v>
      </c>
      <c r="G363" s="495">
        <v>54705</v>
      </c>
      <c r="H363" s="494">
        <f t="shared" ca="1" si="39"/>
        <v>2413.8134518722122</v>
      </c>
      <c r="I363" s="496">
        <f t="shared" ca="1" si="40"/>
        <v>43671.455683103399</v>
      </c>
      <c r="J363" s="508">
        <f t="shared" ca="1" si="42"/>
        <v>2283160.7343558935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2237075.4652209179</v>
      </c>
      <c r="D364" s="494">
        <f t="shared" ca="1" si="36"/>
        <v>473260.16284402402</v>
      </c>
      <c r="E364" s="494">
        <f t="shared" ca="1" si="37"/>
        <v>1763815.3023768938</v>
      </c>
      <c r="F364" s="494">
        <f t="shared" ca="1" si="38"/>
        <v>85607291.684212148</v>
      </c>
      <c r="G364" s="495">
        <v>54736</v>
      </c>
      <c r="H364" s="494">
        <f t="shared" ca="1" si="39"/>
        <v>2366.3008142201202</v>
      </c>
      <c r="I364" s="496">
        <f t="shared" ca="1" si="40"/>
        <v>44238.903837542915</v>
      </c>
      <c r="J364" s="508">
        <f t="shared" ca="1" si="42"/>
        <v>2283680.6698726811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2237075.4652209179</v>
      </c>
      <c r="D365" s="494">
        <f t="shared" ca="1" si="36"/>
        <v>463706.16328948247</v>
      </c>
      <c r="E365" s="494">
        <f t="shared" ca="1" si="37"/>
        <v>1773369.3019314355</v>
      </c>
      <c r="F365" s="494">
        <f t="shared" ca="1" si="38"/>
        <v>83833922.382280707</v>
      </c>
      <c r="G365" s="495">
        <v>54766</v>
      </c>
      <c r="H365" s="494">
        <f t="shared" ca="1" si="39"/>
        <v>2318.5308164474122</v>
      </c>
      <c r="I365" s="496">
        <f t="shared" ca="1" si="40"/>
        <v>41947.57292526395</v>
      </c>
      <c r="J365" s="508">
        <f t="shared" ca="1" si="42"/>
        <v>2281341.5689626294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2237075.4652209179</v>
      </c>
      <c r="D366" s="494">
        <f t="shared" ca="1" si="36"/>
        <v>454100.41290402052</v>
      </c>
      <c r="E366" s="494">
        <f t="shared" ca="1" si="37"/>
        <v>1782975.0523168975</v>
      </c>
      <c r="F366" s="494">
        <f t="shared" ca="1" si="38"/>
        <v>82050947.329963803</v>
      </c>
      <c r="G366" s="495">
        <v>54797</v>
      </c>
      <c r="H366" s="494">
        <f t="shared" ca="1" si="39"/>
        <v>2270.5020645201025</v>
      </c>
      <c r="I366" s="496">
        <f t="shared" ca="1" si="40"/>
        <v>42447.909366228123</v>
      </c>
      <c r="J366" s="508">
        <f t="shared" ca="1" si="42"/>
        <v>2281793.8766516661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2237075.4652209179</v>
      </c>
      <c r="D367" s="494">
        <f t="shared" ca="1" si="36"/>
        <v>444442.63137063727</v>
      </c>
      <c r="E367" s="494">
        <f t="shared" ca="1" si="37"/>
        <v>1792632.8338502806</v>
      </c>
      <c r="F367" s="494">
        <f t="shared" ca="1" si="38"/>
        <v>80258314.496113524</v>
      </c>
      <c r="G367" s="495">
        <v>54828</v>
      </c>
      <c r="H367" s="494">
        <f t="shared" ca="1" si="39"/>
        <v>2222.2131568531863</v>
      </c>
      <c r="I367" s="496">
        <f t="shared" ca="1" si="40"/>
        <v>41545.129664738335</v>
      </c>
      <c r="J367" s="508">
        <f t="shared" ca="1" si="42"/>
        <v>2280842.8080425095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2237075.4652209179</v>
      </c>
      <c r="D368" s="494">
        <f t="shared" ref="D368:D407" ca="1" si="44">+F367*(($H$6/100)/$H$9)</f>
        <v>434732.53685394826</v>
      </c>
      <c r="E368" s="494">
        <f t="shared" ref="E368:E407" ca="1" si="45">+C368-D368</f>
        <v>1802342.9283669698</v>
      </c>
      <c r="F368" s="494">
        <f t="shared" ref="F368:F407" ca="1" si="46">IF(F367&lt;1,0,+F367-E368)</f>
        <v>78455971.56774655</v>
      </c>
      <c r="G368" s="495">
        <v>54856</v>
      </c>
      <c r="H368" s="494">
        <f t="shared" ref="H368:H407" ca="1" si="47">+D368*$H$7/100</f>
        <v>2173.6626842697415</v>
      </c>
      <c r="I368" s="496">
        <f t="shared" ref="I368:I407" ca="1" si="48">+F367*$R$41*O368</f>
        <v>36704.802496222583</v>
      </c>
      <c r="J368" s="508">
        <f t="shared" ca="1" si="42"/>
        <v>2275953.9304014104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2237075.4652209179</v>
      </c>
      <c r="D369" s="494">
        <f t="shared" ca="1" si="44"/>
        <v>424969.84599196049</v>
      </c>
      <c r="E369" s="494">
        <f t="shared" ca="1" si="45"/>
        <v>1812105.6192289575</v>
      </c>
      <c r="F369" s="494">
        <f t="shared" ca="1" si="46"/>
        <v>76643865.948517591</v>
      </c>
      <c r="G369" s="495">
        <v>54887</v>
      </c>
      <c r="H369" s="494">
        <f t="shared" ca="1" si="47"/>
        <v>2124.8492299598024</v>
      </c>
      <c r="I369" s="496">
        <f t="shared" ca="1" si="48"/>
        <v>39724.873603802334</v>
      </c>
      <c r="J369" s="508">
        <f t="shared" ref="J369:J407" ca="1" si="50">+C369+H369+I369</f>
        <v>2278925.1880546799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2237075.4652209179</v>
      </c>
      <c r="D370" s="494">
        <f t="shared" ca="1" si="44"/>
        <v>415154.2738878036</v>
      </c>
      <c r="E370" s="494">
        <f t="shared" ca="1" si="45"/>
        <v>1821921.1913331144</v>
      </c>
      <c r="F370" s="494">
        <f t="shared" ca="1" si="46"/>
        <v>74821944.757184476</v>
      </c>
      <c r="G370" s="495">
        <v>54917</v>
      </c>
      <c r="H370" s="494">
        <f t="shared" ca="1" si="47"/>
        <v>2075.7713694390181</v>
      </c>
      <c r="I370" s="496">
        <f t="shared" ca="1" si="48"/>
        <v>37555.494314773612</v>
      </c>
      <c r="J370" s="508">
        <f t="shared" ca="1" si="50"/>
        <v>2276706.7309051305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2237075.4652209179</v>
      </c>
      <c r="D371" s="494">
        <f t="shared" ca="1" si="44"/>
        <v>405285.53410141595</v>
      </c>
      <c r="E371" s="494">
        <f t="shared" ca="1" si="45"/>
        <v>1831789.9311195021</v>
      </c>
      <c r="F371" s="494">
        <f t="shared" ca="1" si="46"/>
        <v>72990154.826064974</v>
      </c>
      <c r="G371" s="495">
        <v>54948</v>
      </c>
      <c r="H371" s="494">
        <f t="shared" ca="1" si="47"/>
        <v>2026.4276705070797</v>
      </c>
      <c r="I371" s="496">
        <f t="shared" ca="1" si="48"/>
        <v>37884.844695387736</v>
      </c>
      <c r="J371" s="508">
        <f t="shared" ca="1" si="50"/>
        <v>2276986.737586813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2237075.4652209179</v>
      </c>
      <c r="D372" s="494">
        <f t="shared" ca="1" si="44"/>
        <v>395363.33864118531</v>
      </c>
      <c r="E372" s="494">
        <f t="shared" ca="1" si="45"/>
        <v>1841712.1265797326</v>
      </c>
      <c r="F372" s="494">
        <f t="shared" ca="1" si="46"/>
        <v>71148442.699485242</v>
      </c>
      <c r="G372" s="495">
        <v>54978</v>
      </c>
      <c r="H372" s="494">
        <f t="shared" ca="1" si="47"/>
        <v>1976.8166932059266</v>
      </c>
      <c r="I372" s="496">
        <f t="shared" ca="1" si="48"/>
        <v>35765.175864771831</v>
      </c>
      <c r="J372" s="508">
        <f t="shared" ca="1" si="50"/>
        <v>2274817.4577788957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2237075.4652209179</v>
      </c>
      <c r="D373" s="494">
        <f t="shared" ca="1" si="44"/>
        <v>385387.39795554505</v>
      </c>
      <c r="E373" s="494">
        <f t="shared" ca="1" si="45"/>
        <v>1851688.067265373</v>
      </c>
      <c r="F373" s="494">
        <f t="shared" ca="1" si="46"/>
        <v>69296754.632219866</v>
      </c>
      <c r="G373" s="495">
        <v>55009</v>
      </c>
      <c r="H373" s="494">
        <f t="shared" ca="1" si="47"/>
        <v>1926.9369897777253</v>
      </c>
      <c r="I373" s="496">
        <f t="shared" ca="1" si="48"/>
        <v>36024.828153506023</v>
      </c>
      <c r="J373" s="508">
        <f t="shared" ca="1" si="50"/>
        <v>2275027.2303642016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2237075.4652209179</v>
      </c>
      <c r="D374" s="494">
        <f t="shared" ca="1" si="44"/>
        <v>375357.42092452431</v>
      </c>
      <c r="E374" s="494">
        <f t="shared" ca="1" si="45"/>
        <v>1861718.0442963936</v>
      </c>
      <c r="F374" s="494">
        <f t="shared" ca="1" si="46"/>
        <v>67435036.587923467</v>
      </c>
      <c r="G374" s="495">
        <v>55040</v>
      </c>
      <c r="H374" s="494">
        <f t="shared" ca="1" si="47"/>
        <v>1876.7871046226217</v>
      </c>
      <c r="I374" s="496">
        <f t="shared" ca="1" si="48"/>
        <v>35087.25676211399</v>
      </c>
      <c r="J374" s="508">
        <f t="shared" ca="1" si="50"/>
        <v>2274039.5090876543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2237075.4652209179</v>
      </c>
      <c r="D375" s="494">
        <f t="shared" ca="1" si="44"/>
        <v>365273.11485125212</v>
      </c>
      <c r="E375" s="494">
        <f t="shared" ca="1" si="45"/>
        <v>1871802.3503696658</v>
      </c>
      <c r="F375" s="494">
        <f t="shared" ca="1" si="46"/>
        <v>65563234.237553805</v>
      </c>
      <c r="G375" s="495">
        <v>55070</v>
      </c>
      <c r="H375" s="494">
        <f t="shared" ca="1" si="47"/>
        <v>1826.3655742562605</v>
      </c>
      <c r="I375" s="496">
        <f t="shared" ca="1" si="48"/>
        <v>33043.16792808249</v>
      </c>
      <c r="J375" s="508">
        <f t="shared" ca="1" si="50"/>
        <v>2271944.9987232564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2237075.4652209179</v>
      </c>
      <c r="D376" s="494">
        <f t="shared" ca="1" si="44"/>
        <v>355134.18545341643</v>
      </c>
      <c r="E376" s="494">
        <f t="shared" ca="1" si="45"/>
        <v>1881941.2797675016</v>
      </c>
      <c r="F376" s="494">
        <f t="shared" ca="1" si="46"/>
        <v>63681292.957786307</v>
      </c>
      <c r="G376" s="495">
        <v>55101</v>
      </c>
      <c r="H376" s="494">
        <f t="shared" ca="1" si="47"/>
        <v>1775.6709272670821</v>
      </c>
      <c r="I376" s="496">
        <f t="shared" ca="1" si="48"/>
        <v>33196.850935614741</v>
      </c>
      <c r="J376" s="508">
        <f t="shared" ca="1" si="50"/>
        <v>2272047.9870837997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2237075.4652209179</v>
      </c>
      <c r="D377" s="494">
        <f t="shared" ca="1" si="44"/>
        <v>344940.33685467584</v>
      </c>
      <c r="E377" s="494">
        <f t="shared" ca="1" si="45"/>
        <v>1892135.1283662422</v>
      </c>
      <c r="F377" s="494">
        <f t="shared" ca="1" si="46"/>
        <v>61789157.829420067</v>
      </c>
      <c r="G377" s="495">
        <v>55131</v>
      </c>
      <c r="H377" s="494">
        <f t="shared" ca="1" si="47"/>
        <v>1724.7016842733792</v>
      </c>
      <c r="I377" s="496">
        <f t="shared" ca="1" si="48"/>
        <v>31203.833549315284</v>
      </c>
      <c r="J377" s="508">
        <f t="shared" ca="1" si="50"/>
        <v>2270004.0004545064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2237075.4652209179</v>
      </c>
      <c r="D378" s="494">
        <f t="shared" ca="1" si="44"/>
        <v>334691.27157602535</v>
      </c>
      <c r="E378" s="494">
        <f t="shared" ca="1" si="45"/>
        <v>1902384.1936448927</v>
      </c>
      <c r="F378" s="494">
        <f t="shared" ca="1" si="46"/>
        <v>59886773.635775171</v>
      </c>
      <c r="G378" s="495">
        <v>55162</v>
      </c>
      <c r="H378" s="494">
        <f t="shared" ca="1" si="47"/>
        <v>1673.4563578801267</v>
      </c>
      <c r="I378" s="496">
        <f t="shared" ca="1" si="48"/>
        <v>31285.910247629694</v>
      </c>
      <c r="J378" s="508">
        <f t="shared" ca="1" si="50"/>
        <v>2270034.8318264275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2237075.4652209179</v>
      </c>
      <c r="D379" s="494">
        <f t="shared" ca="1" si="44"/>
        <v>324386.69052711554</v>
      </c>
      <c r="E379" s="494">
        <f t="shared" ca="1" si="45"/>
        <v>1912688.7746938025</v>
      </c>
      <c r="F379" s="494">
        <f t="shared" ca="1" si="46"/>
        <v>57974084.861081369</v>
      </c>
      <c r="G379" s="495">
        <v>55193</v>
      </c>
      <c r="H379" s="494">
        <f t="shared" ca="1" si="47"/>
        <v>1621.9334526355776</v>
      </c>
      <c r="I379" s="496">
        <f t="shared" ca="1" si="48"/>
        <v>30322.669717580822</v>
      </c>
      <c r="J379" s="508">
        <f t="shared" ca="1" si="50"/>
        <v>2269020.0683911345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2237075.4652209179</v>
      </c>
      <c r="D380" s="494">
        <f t="shared" ca="1" si="44"/>
        <v>314026.29299752408</v>
      </c>
      <c r="E380" s="494">
        <f t="shared" ca="1" si="45"/>
        <v>1923049.1722233938</v>
      </c>
      <c r="F380" s="494">
        <f t="shared" ca="1" si="46"/>
        <v>56051035.688857973</v>
      </c>
      <c r="G380" s="495">
        <v>55221</v>
      </c>
      <c r="H380" s="494">
        <f t="shared" ca="1" si="47"/>
        <v>1570.1314649876203</v>
      </c>
      <c r="I380" s="496">
        <f t="shared" ca="1" si="48"/>
        <v>26513.481476467878</v>
      </c>
      <c r="J380" s="508">
        <f t="shared" ca="1" si="50"/>
        <v>2265159.0781623735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2237075.4652209179</v>
      </c>
      <c r="D381" s="494">
        <f t="shared" ca="1" si="44"/>
        <v>303609.77664798067</v>
      </c>
      <c r="E381" s="494">
        <f t="shared" ca="1" si="45"/>
        <v>1933465.6885729372</v>
      </c>
      <c r="F381" s="494">
        <f t="shared" ca="1" si="46"/>
        <v>54117570.000285037</v>
      </c>
      <c r="G381" s="495">
        <v>55252</v>
      </c>
      <c r="H381" s="494">
        <f t="shared" ca="1" si="47"/>
        <v>1518.0488832399033</v>
      </c>
      <c r="I381" s="496">
        <f t="shared" ca="1" si="48"/>
        <v>28380.507737125085</v>
      </c>
      <c r="J381" s="508">
        <f t="shared" ca="1" si="50"/>
        <v>2266974.021841283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2237075.4652209179</v>
      </c>
      <c r="D382" s="494">
        <f t="shared" ca="1" si="44"/>
        <v>293136.83750154398</v>
      </c>
      <c r="E382" s="494">
        <f t="shared" ca="1" si="45"/>
        <v>1943938.6277193739</v>
      </c>
      <c r="F382" s="494">
        <f t="shared" ca="1" si="46"/>
        <v>52173631.372565664</v>
      </c>
      <c r="G382" s="495">
        <v>55282</v>
      </c>
      <c r="H382" s="494">
        <f t="shared" ca="1" si="47"/>
        <v>1465.6841875077198</v>
      </c>
      <c r="I382" s="496">
        <f t="shared" ca="1" si="48"/>
        <v>26517.609300139666</v>
      </c>
      <c r="J382" s="508">
        <f t="shared" ca="1" si="50"/>
        <v>2265058.7587085655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2237075.4652209179</v>
      </c>
      <c r="D383" s="494">
        <f t="shared" ca="1" si="44"/>
        <v>282607.16993473069</v>
      </c>
      <c r="E383" s="494">
        <f t="shared" ca="1" si="45"/>
        <v>1954468.2952861872</v>
      </c>
      <c r="F383" s="494">
        <f t="shared" ca="1" si="46"/>
        <v>50219163.077279478</v>
      </c>
      <c r="G383" s="495">
        <v>55313</v>
      </c>
      <c r="H383" s="494">
        <f t="shared" ca="1" si="47"/>
        <v>1413.0358496736535</v>
      </c>
      <c r="I383" s="496">
        <f t="shared" ca="1" si="48"/>
        <v>26417.248684975744</v>
      </c>
      <c r="J383" s="508">
        <f t="shared" ca="1" si="50"/>
        <v>2264905.7497555674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2237075.4652209179</v>
      </c>
      <c r="D384" s="494">
        <f t="shared" ca="1" si="44"/>
        <v>272020.46666859719</v>
      </c>
      <c r="E384" s="494">
        <f t="shared" ca="1" si="45"/>
        <v>1965054.9985523208</v>
      </c>
      <c r="F384" s="494">
        <f t="shared" ca="1" si="46"/>
        <v>48254108.078727156</v>
      </c>
      <c r="G384" s="495">
        <v>55343</v>
      </c>
      <c r="H384" s="494">
        <f t="shared" ca="1" si="47"/>
        <v>1360.102333342986</v>
      </c>
      <c r="I384" s="496">
        <f t="shared" ca="1" si="48"/>
        <v>24607.389907866942</v>
      </c>
      <c r="J384" s="508">
        <f t="shared" ca="1" si="50"/>
        <v>2263042.9574621278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2237075.4652209179</v>
      </c>
      <c r="D385" s="494">
        <f t="shared" ca="1" si="44"/>
        <v>261376.41875977212</v>
      </c>
      <c r="E385" s="494">
        <f t="shared" ca="1" si="45"/>
        <v>1975699.0464611459</v>
      </c>
      <c r="F385" s="494">
        <f t="shared" ca="1" si="46"/>
        <v>46278409.032266013</v>
      </c>
      <c r="G385" s="495">
        <v>55374</v>
      </c>
      <c r="H385" s="494">
        <f t="shared" ca="1" si="47"/>
        <v>1306.8820937988605</v>
      </c>
      <c r="I385" s="496">
        <f t="shared" ca="1" si="48"/>
        <v>24432.663390528847</v>
      </c>
      <c r="J385" s="508">
        <f t="shared" ca="1" si="50"/>
        <v>2262815.0107052457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2237075.4652209179</v>
      </c>
      <c r="D386" s="494">
        <f t="shared" ca="1" si="44"/>
        <v>250674.71559144091</v>
      </c>
      <c r="E386" s="494">
        <f t="shared" ca="1" si="45"/>
        <v>1986400.749629477</v>
      </c>
      <c r="F386" s="494">
        <f t="shared" ca="1" si="46"/>
        <v>44292008.282636538</v>
      </c>
      <c r="G386" s="495">
        <v>55405</v>
      </c>
      <c r="H386" s="494">
        <f t="shared" ca="1" si="47"/>
        <v>1253.3735779572046</v>
      </c>
      <c r="I386" s="496">
        <f t="shared" ca="1" si="48"/>
        <v>23432.301106670689</v>
      </c>
      <c r="J386" s="508">
        <f t="shared" ca="1" si="50"/>
        <v>2261761.1399055459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2237075.4652209179</v>
      </c>
      <c r="D387" s="494">
        <f t="shared" ca="1" si="44"/>
        <v>239915.04486428126</v>
      </c>
      <c r="E387" s="494">
        <f t="shared" ca="1" si="45"/>
        <v>1997160.4203566366</v>
      </c>
      <c r="F387" s="494">
        <f t="shared" ca="1" si="46"/>
        <v>42294847.862279899</v>
      </c>
      <c r="G387" s="495">
        <v>55435</v>
      </c>
      <c r="H387" s="494">
        <f t="shared" ca="1" si="47"/>
        <v>1199.5752243214063</v>
      </c>
      <c r="I387" s="496">
        <f t="shared" ca="1" si="48"/>
        <v>21703.084058491902</v>
      </c>
      <c r="J387" s="508">
        <f t="shared" ca="1" si="50"/>
        <v>2259978.1245037313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2237075.4652209179</v>
      </c>
      <c r="D388" s="494">
        <f t="shared" ca="1" si="44"/>
        <v>229097.09258734947</v>
      </c>
      <c r="E388" s="494">
        <f t="shared" ca="1" si="45"/>
        <v>2007978.3726335685</v>
      </c>
      <c r="F388" s="494">
        <f t="shared" ca="1" si="46"/>
        <v>40286869.48964633</v>
      </c>
      <c r="G388" s="495">
        <v>55466</v>
      </c>
      <c r="H388" s="494">
        <f t="shared" ca="1" si="47"/>
        <v>1145.4854629367474</v>
      </c>
      <c r="I388" s="496">
        <f t="shared" ca="1" si="48"/>
        <v>21415.291300934387</v>
      </c>
      <c r="J388" s="508">
        <f t="shared" ca="1" si="50"/>
        <v>2259636.2419847888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2237075.4652209179</v>
      </c>
      <c r="D389" s="494">
        <f t="shared" ca="1" si="44"/>
        <v>218220.54306891764</v>
      </c>
      <c r="E389" s="494">
        <f t="shared" ca="1" si="45"/>
        <v>2018854.9221520002</v>
      </c>
      <c r="F389" s="494">
        <f t="shared" ca="1" si="46"/>
        <v>38268014.567494333</v>
      </c>
      <c r="G389" s="495">
        <v>55496</v>
      </c>
      <c r="H389" s="494">
        <f t="shared" ca="1" si="47"/>
        <v>1091.1027153445882</v>
      </c>
      <c r="I389" s="496">
        <f t="shared" ca="1" si="48"/>
        <v>19740.5660499267</v>
      </c>
      <c r="J389" s="508">
        <f t="shared" ca="1" si="50"/>
        <v>2257907.1339861895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2237075.4652209179</v>
      </c>
      <c r="D390" s="494">
        <f t="shared" ca="1" si="44"/>
        <v>207285.07890726096</v>
      </c>
      <c r="E390" s="494">
        <f t="shared" ca="1" si="45"/>
        <v>2029790.386313657</v>
      </c>
      <c r="F390" s="494">
        <f t="shared" ca="1" si="46"/>
        <v>36238224.181180678</v>
      </c>
      <c r="G390" s="495">
        <v>55527</v>
      </c>
      <c r="H390" s="494">
        <f t="shared" ca="1" si="47"/>
        <v>1036.4253945363048</v>
      </c>
      <c r="I390" s="496">
        <f t="shared" ca="1" si="48"/>
        <v>19376.371376007963</v>
      </c>
      <c r="J390" s="508">
        <f t="shared" ca="1" si="50"/>
        <v>2257488.2619914622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2237075.4652209179</v>
      </c>
      <c r="D391" s="494">
        <f t="shared" ca="1" si="44"/>
        <v>196290.38098139534</v>
      </c>
      <c r="E391" s="494">
        <f t="shared" ca="1" si="45"/>
        <v>2040785.0842395227</v>
      </c>
      <c r="F391" s="494">
        <f t="shared" ca="1" si="46"/>
        <v>34197439.096941158</v>
      </c>
      <c r="G391" s="495">
        <v>55558</v>
      </c>
      <c r="H391" s="494">
        <f t="shared" ca="1" si="47"/>
        <v>981.45190490697667</v>
      </c>
      <c r="I391" s="496">
        <f t="shared" ca="1" si="48"/>
        <v>18348.620843737815</v>
      </c>
      <c r="J391" s="508">
        <f t="shared" ca="1" si="50"/>
        <v>2256405.5379695627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2237075.4652209179</v>
      </c>
      <c r="D392" s="494">
        <f t="shared" ca="1" si="44"/>
        <v>185236.12844176462</v>
      </c>
      <c r="E392" s="494">
        <f t="shared" ca="1" si="45"/>
        <v>2051839.3367791534</v>
      </c>
      <c r="F392" s="494">
        <f t="shared" ca="1" si="46"/>
        <v>32145599.760162003</v>
      </c>
      <c r="G392" s="495">
        <v>55587</v>
      </c>
      <c r="H392" s="494">
        <f t="shared" ca="1" si="47"/>
        <v>926.18064220882309</v>
      </c>
      <c r="I392" s="496">
        <f t="shared" ca="1" si="48"/>
        <v>16198.18698558446</v>
      </c>
      <c r="J392" s="508">
        <f t="shared" ca="1" si="50"/>
        <v>2254199.8328487114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2237075.4652209179</v>
      </c>
      <c r="D393" s="494">
        <f t="shared" ca="1" si="44"/>
        <v>174121.99870087754</v>
      </c>
      <c r="E393" s="494">
        <f t="shared" ca="1" si="45"/>
        <v>2062953.4665200403</v>
      </c>
      <c r="F393" s="494">
        <f t="shared" ca="1" si="46"/>
        <v>30082646.293641962</v>
      </c>
      <c r="G393" s="495">
        <v>55618</v>
      </c>
      <c r="H393" s="494">
        <f t="shared" ca="1" si="47"/>
        <v>870.60999350438772</v>
      </c>
      <c r="I393" s="496">
        <f t="shared" ca="1" si="48"/>
        <v>16276.388678562027</v>
      </c>
      <c r="J393" s="508">
        <f t="shared" ca="1" si="50"/>
        <v>2254222.4638929842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2237075.4652209179</v>
      </c>
      <c r="D394" s="494">
        <f t="shared" ca="1" si="44"/>
        <v>162947.66742389396</v>
      </c>
      <c r="E394" s="494">
        <f t="shared" ca="1" si="45"/>
        <v>2074127.797797024</v>
      </c>
      <c r="F394" s="494">
        <f t="shared" ca="1" si="46"/>
        <v>28008518.495844938</v>
      </c>
      <c r="G394" s="495">
        <v>55648</v>
      </c>
      <c r="H394" s="494">
        <f t="shared" ca="1" si="47"/>
        <v>814.73833711946975</v>
      </c>
      <c r="I394" s="496">
        <f t="shared" ca="1" si="48"/>
        <v>14740.496683884561</v>
      </c>
      <c r="J394" s="508">
        <f t="shared" ca="1" si="50"/>
        <v>2252630.7002419219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2237075.4652209179</v>
      </c>
      <c r="D395" s="494">
        <f t="shared" ca="1" si="44"/>
        <v>151712.80851916008</v>
      </c>
      <c r="E395" s="494">
        <f t="shared" ca="1" si="45"/>
        <v>2085362.6567017578</v>
      </c>
      <c r="F395" s="494">
        <f t="shared" ca="1" si="46"/>
        <v>25923155.839143179</v>
      </c>
      <c r="G395" s="495">
        <v>55679</v>
      </c>
      <c r="H395" s="494">
        <f t="shared" ca="1" si="47"/>
        <v>758.5640425958004</v>
      </c>
      <c r="I395" s="496">
        <f t="shared" ca="1" si="48"/>
        <v>14181.646531729486</v>
      </c>
      <c r="J395" s="508">
        <f t="shared" ca="1" si="50"/>
        <v>2252015.6757952431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2237075.4652209179</v>
      </c>
      <c r="D396" s="494">
        <f t="shared" ca="1" si="44"/>
        <v>140417.09412869223</v>
      </c>
      <c r="E396" s="494">
        <f t="shared" ca="1" si="45"/>
        <v>2096658.3710922257</v>
      </c>
      <c r="F396" s="494">
        <f t="shared" ca="1" si="46"/>
        <v>23826497.468050953</v>
      </c>
      <c r="G396" s="495">
        <v>55709</v>
      </c>
      <c r="H396" s="494">
        <f t="shared" ca="1" si="47"/>
        <v>702.08547064346112</v>
      </c>
      <c r="I396" s="496">
        <f t="shared" ca="1" si="48"/>
        <v>12702.346361180156</v>
      </c>
      <c r="J396" s="508">
        <f t="shared" ca="1" si="50"/>
        <v>2250479.8970527416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2237075.4652209179</v>
      </c>
      <c r="D397" s="494">
        <f t="shared" ca="1" si="44"/>
        <v>129060.19461860933</v>
      </c>
      <c r="E397" s="494">
        <f t="shared" ca="1" si="45"/>
        <v>2108015.2706023087</v>
      </c>
      <c r="F397" s="494">
        <f t="shared" ca="1" si="46"/>
        <v>21718482.197448645</v>
      </c>
      <c r="G397" s="495">
        <v>55740</v>
      </c>
      <c r="H397" s="494">
        <f t="shared" ca="1" si="47"/>
        <v>645.30097309304665</v>
      </c>
      <c r="I397" s="496">
        <f t="shared" ca="1" si="48"/>
        <v>12064.149884656465</v>
      </c>
      <c r="J397" s="508">
        <f t="shared" ca="1" si="50"/>
        <v>2249784.9160786676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2237075.4652209179</v>
      </c>
      <c r="D398" s="494">
        <f t="shared" ca="1" si="44"/>
        <v>117641.7785695135</v>
      </c>
      <c r="E398" s="494">
        <f t="shared" ca="1" si="45"/>
        <v>2119433.6866514045</v>
      </c>
      <c r="F398" s="494">
        <f t="shared" ca="1" si="46"/>
        <v>19599048.51079724</v>
      </c>
      <c r="G398" s="495">
        <v>55771</v>
      </c>
      <c r="H398" s="494">
        <f t="shared" ca="1" si="47"/>
        <v>588.20889284756743</v>
      </c>
      <c r="I398" s="496">
        <f t="shared" ca="1" si="48"/>
        <v>10996.791485974829</v>
      </c>
      <c r="J398" s="508">
        <f t="shared" ca="1" si="50"/>
        <v>2248660.4655997404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2237075.4652209179</v>
      </c>
      <c r="D399" s="494">
        <f t="shared" ca="1" si="44"/>
        <v>106161.51276681838</v>
      </c>
      <c r="E399" s="494">
        <f t="shared" ca="1" si="45"/>
        <v>2130913.9524540994</v>
      </c>
      <c r="F399" s="494">
        <f t="shared" ca="1" si="46"/>
        <v>17468134.558343142</v>
      </c>
      <c r="G399" s="495">
        <v>55801</v>
      </c>
      <c r="H399" s="494">
        <f t="shared" ca="1" si="47"/>
        <v>530.80756383409198</v>
      </c>
      <c r="I399" s="496">
        <f t="shared" ca="1" si="48"/>
        <v>9603.5337702906472</v>
      </c>
      <c r="J399" s="508">
        <f t="shared" ca="1" si="50"/>
        <v>2247209.8065550425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2237075.4652209179</v>
      </c>
      <c r="D400" s="494">
        <f t="shared" ca="1" si="44"/>
        <v>94619.062191025354</v>
      </c>
      <c r="E400" s="494">
        <f t="shared" ca="1" si="45"/>
        <v>2142456.4030298926</v>
      </c>
      <c r="F400" s="494">
        <f t="shared" ca="1" si="46"/>
        <v>15325678.15531325</v>
      </c>
      <c r="G400" s="495">
        <v>55832</v>
      </c>
      <c r="H400" s="494">
        <f t="shared" ca="1" si="47"/>
        <v>473.09531095512676</v>
      </c>
      <c r="I400" s="496">
        <f t="shared" ca="1" si="48"/>
        <v>8844.6987980410759</v>
      </c>
      <c r="J400" s="508">
        <f t="shared" ca="1" si="50"/>
        <v>2246393.2593299141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2237075.4652209179</v>
      </c>
      <c r="D401" s="494">
        <f t="shared" ca="1" si="44"/>
        <v>83014.090007946768</v>
      </c>
      <c r="E401" s="494">
        <f t="shared" ca="1" si="45"/>
        <v>2154061.3752129711</v>
      </c>
      <c r="F401" s="494">
        <f t="shared" ca="1" si="46"/>
        <v>13171616.780100279</v>
      </c>
      <c r="G401" s="495">
        <v>55862</v>
      </c>
      <c r="H401" s="494">
        <f t="shared" ca="1" si="47"/>
        <v>415.07045003973383</v>
      </c>
      <c r="I401" s="496">
        <f t="shared" ca="1" si="48"/>
        <v>7509.582296103491</v>
      </c>
      <c r="J401" s="508">
        <f t="shared" ca="1" si="50"/>
        <v>2245000.1179670612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2237075.4652209179</v>
      </c>
      <c r="D402" s="494">
        <f t="shared" ca="1" si="44"/>
        <v>71346.257558876518</v>
      </c>
      <c r="E402" s="494">
        <f t="shared" ca="1" si="45"/>
        <v>2165729.2076620413</v>
      </c>
      <c r="F402" s="494">
        <f t="shared" ca="1" si="46"/>
        <v>11005887.572438236</v>
      </c>
      <c r="G402" s="495">
        <v>55893</v>
      </c>
      <c r="H402" s="494">
        <f t="shared" ca="1" si="47"/>
        <v>356.73128779438258</v>
      </c>
      <c r="I402" s="496">
        <f t="shared" ca="1" si="48"/>
        <v>6669.2286296574403</v>
      </c>
      <c r="J402" s="508">
        <f t="shared" ca="1" si="50"/>
        <v>2244101.4251383697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2237075.4652209179</v>
      </c>
      <c r="D403" s="494">
        <f t="shared" ca="1" si="44"/>
        <v>59615.224350707118</v>
      </c>
      <c r="E403" s="494">
        <f t="shared" ca="1" si="45"/>
        <v>2177460.2408702108</v>
      </c>
      <c r="F403" s="494">
        <f t="shared" ca="1" si="46"/>
        <v>8828427.3315680251</v>
      </c>
      <c r="G403" s="495">
        <v>55924</v>
      </c>
      <c r="H403" s="494">
        <f t="shared" ca="1" si="47"/>
        <v>298.07612175353557</v>
      </c>
      <c r="I403" s="496">
        <f t="shared" ca="1" si="48"/>
        <v>5572.6477408445598</v>
      </c>
      <c r="J403" s="508">
        <f t="shared" ca="1" si="50"/>
        <v>2242946.1890835161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2237075.4652209179</v>
      </c>
      <c r="D404" s="494">
        <f t="shared" ca="1" si="44"/>
        <v>47820.648045993468</v>
      </c>
      <c r="E404" s="494">
        <f t="shared" ca="1" si="45"/>
        <v>2189254.8171749245</v>
      </c>
      <c r="F404" s="494">
        <f t="shared" ca="1" si="46"/>
        <v>6639172.5143931005</v>
      </c>
      <c r="G404" s="495">
        <v>55952</v>
      </c>
      <c r="H404" s="494">
        <f t="shared" ca="1" si="47"/>
        <v>239.10324022996735</v>
      </c>
      <c r="I404" s="496">
        <f t="shared" ca="1" si="48"/>
        <v>4037.5340996371101</v>
      </c>
      <c r="J404" s="508">
        <f t="shared" ca="1" si="50"/>
        <v>2241352.1025607851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2237075.4652209179</v>
      </c>
      <c r="D405" s="494">
        <f t="shared" ca="1" si="44"/>
        <v>35962.184452962632</v>
      </c>
      <c r="E405" s="494">
        <f t="shared" ca="1" si="45"/>
        <v>2201113.2807679554</v>
      </c>
      <c r="F405" s="494">
        <f t="shared" ca="1" si="46"/>
        <v>4438059.2336251456</v>
      </c>
      <c r="G405" s="495">
        <v>55983</v>
      </c>
      <c r="H405" s="494">
        <f t="shared" ca="1" si="47"/>
        <v>179.81092226481317</v>
      </c>
      <c r="I405" s="496">
        <f t="shared" ca="1" si="48"/>
        <v>3361.6343497877065</v>
      </c>
      <c r="J405" s="508">
        <f t="shared" ca="1" si="50"/>
        <v>2240616.9104929701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2237075.4652209179</v>
      </c>
      <c r="D406" s="494">
        <f t="shared" ca="1" si="44"/>
        <v>24039.48751546954</v>
      </c>
      <c r="E406" s="494">
        <f t="shared" ca="1" si="45"/>
        <v>2213035.9777054484</v>
      </c>
      <c r="F406" s="494">
        <f t="shared" ca="1" si="46"/>
        <v>2225023.2559196972</v>
      </c>
      <c r="G406" s="495">
        <v>56013</v>
      </c>
      <c r="H406" s="494">
        <f t="shared" ca="1" si="47"/>
        <v>120.1974375773477</v>
      </c>
      <c r="I406" s="496">
        <f t="shared" ca="1" si="48"/>
        <v>2174.6490244763208</v>
      </c>
      <c r="J406" s="508">
        <f t="shared" ca="1" si="50"/>
        <v>2239370.3116829717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2237075.4652209179</v>
      </c>
      <c r="D407" s="494">
        <f t="shared" ca="1" si="44"/>
        <v>12052.20930289836</v>
      </c>
      <c r="E407" s="494">
        <f t="shared" ca="1" si="45"/>
        <v>2225023.2559180195</v>
      </c>
      <c r="F407" s="494">
        <f t="shared" ca="1" si="46"/>
        <v>1.6777776181697845E-6</v>
      </c>
      <c r="G407" s="495">
        <v>56044</v>
      </c>
      <c r="H407" s="494">
        <f t="shared" ca="1" si="47"/>
        <v>60.261046514491802</v>
      </c>
      <c r="I407" s="496">
        <f t="shared" ca="1" si="48"/>
        <v>1126.6034419140067</v>
      </c>
      <c r="J407" s="508">
        <f t="shared" ca="1" si="50"/>
        <v>2238262.3297093464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1.3113021850585938E-6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805347167.47953343</v>
      </c>
      <c r="D409" s="518">
        <f ca="1">SUM(D47:D407)</f>
        <v>451417624.76065087</v>
      </c>
      <c r="E409" s="517">
        <f ca="1">SUM(E47:E408)</f>
        <v>353929542.71888137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aOB3skiHC0IGtY8uN114L2BRUesHRcqyitj3n15YMDriuvxUHFVZlrq08H6yaGmXz7kX7nQdudGh9FqoUW8R5Q==" saltValue="b4AyTvgl1KAjR53DHjVYww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showGridLines="0" topLeftCell="A10" zoomScale="70" zoomScaleNormal="70" zoomScaleSheetLayoutView="100" workbookViewId="0">
      <selection activeCell="H43" sqref="H43"/>
    </sheetView>
  </sheetViews>
  <sheetFormatPr baseColWidth="10" defaultColWidth="8.7109375" defaultRowHeight="12" customHeight="1"/>
  <cols>
    <col min="1" max="1" width="4.28515625" style="390" bestFit="1" customWidth="1"/>
    <col min="2" max="2" width="22.42578125" style="390" customWidth="1"/>
    <col min="3" max="3" width="38.5703125" style="390" customWidth="1"/>
    <col min="4" max="4" width="19.5703125" style="390" customWidth="1"/>
    <col min="5" max="5" width="22" style="390" customWidth="1"/>
    <col min="6" max="6" width="31" style="390" customWidth="1"/>
    <col min="7" max="7" width="26.28515625" style="390" hidden="1" customWidth="1"/>
    <col min="8" max="8" width="23.7109375" style="390" customWidth="1"/>
    <col min="9" max="9" width="27.28515625" style="390" customWidth="1"/>
    <col min="10" max="11" width="21.7109375" style="390" customWidth="1"/>
    <col min="12" max="12" width="13.5703125" style="390" customWidth="1"/>
    <col min="13" max="13" width="4.5703125" style="390" customWidth="1"/>
    <col min="14" max="14" width="7.5703125" style="390" customWidth="1"/>
    <col min="15" max="15" width="13.7109375" style="390" hidden="1" customWidth="1"/>
    <col min="16" max="16" width="9.28515625" style="390" customWidth="1"/>
    <col min="17" max="17" width="6.5703125" style="390" customWidth="1"/>
    <col min="18" max="18" width="34.42578125" style="390" bestFit="1" customWidth="1"/>
    <col min="19" max="19" width="36.5703125" style="390" customWidth="1"/>
    <col min="20" max="20" width="22.42578125" style="390" customWidth="1"/>
    <col min="21" max="21" width="7.7109375" style="390" customWidth="1"/>
    <col min="22" max="22" width="19.7109375" style="390" customWidth="1"/>
    <col min="23" max="23" width="20.28515625" style="390" bestFit="1" customWidth="1"/>
    <col min="24" max="24" width="25" style="412" bestFit="1" customWidth="1"/>
    <col min="25" max="254" width="11.42578125" style="390" customWidth="1"/>
    <col min="255" max="16384" width="8.7109375" style="390"/>
  </cols>
  <sheetData>
    <row r="1" spans="1:20" ht="21.75" thickBot="1">
      <c r="B1" s="391">
        <v>1</v>
      </c>
      <c r="C1" s="392" t="s">
        <v>325</v>
      </c>
      <c r="D1" s="393">
        <v>8</v>
      </c>
    </row>
    <row r="2" spans="1:20" ht="23.65" customHeight="1">
      <c r="A2" s="394"/>
      <c r="B2" s="614" t="s">
        <v>326</v>
      </c>
      <c r="C2" s="614"/>
      <c r="D2" s="614"/>
      <c r="E2" s="614"/>
      <c r="F2" s="614"/>
      <c r="G2" s="614"/>
      <c r="H2" s="614"/>
      <c r="I2" s="614"/>
      <c r="J2" s="614"/>
      <c r="K2" s="395"/>
      <c r="L2" s="395"/>
      <c r="M2" s="395"/>
      <c r="N2" s="395"/>
      <c r="P2" s="396"/>
      <c r="Q2" s="618" t="s">
        <v>327</v>
      </c>
      <c r="R2" s="618"/>
      <c r="S2" s="618"/>
      <c r="T2" s="619"/>
    </row>
    <row r="3" spans="1:20" ht="19.899999999999999" customHeight="1">
      <c r="A3" s="394"/>
      <c r="B3" s="394"/>
      <c r="C3" s="628" t="s">
        <v>328</v>
      </c>
      <c r="D3" s="628"/>
      <c r="E3" s="397"/>
      <c r="F3" s="628" t="s">
        <v>329</v>
      </c>
      <c r="G3" s="628"/>
      <c r="H3" s="628"/>
      <c r="I3" s="398"/>
      <c r="P3" s="399"/>
      <c r="T3" s="400"/>
    </row>
    <row r="4" spans="1:20" ht="19.899999999999999" customHeight="1">
      <c r="A4" s="394"/>
      <c r="B4" s="391">
        <v>2</v>
      </c>
      <c r="C4" s="392" t="s">
        <v>330</v>
      </c>
      <c r="D4" s="521">
        <f>+'RESUMEN PARA PLATAFORMA '!Q47</f>
        <v>6</v>
      </c>
      <c r="E4" s="402">
        <v>7</v>
      </c>
      <c r="F4" s="403" t="s">
        <v>331</v>
      </c>
      <c r="G4" s="404"/>
      <c r="H4" s="401">
        <v>360</v>
      </c>
      <c r="P4" s="405">
        <v>1</v>
      </c>
      <c r="Q4" s="626" t="s">
        <v>332</v>
      </c>
      <c r="R4" s="626"/>
      <c r="S4" s="406"/>
      <c r="T4" s="407">
        <f ca="1">+H42*D4</f>
        <v>2227389088.1016359</v>
      </c>
    </row>
    <row r="5" spans="1:20" ht="31.5" customHeight="1">
      <c r="A5" s="394"/>
      <c r="B5" s="391">
        <v>3</v>
      </c>
      <c r="C5" s="392" t="s">
        <v>333</v>
      </c>
      <c r="D5" s="401">
        <f>+'5- COSTO FINANCIERO AFD'!M20</f>
        <v>9</v>
      </c>
      <c r="E5" s="402">
        <v>8</v>
      </c>
      <c r="F5" s="403" t="s">
        <v>334</v>
      </c>
      <c r="G5" s="404"/>
      <c r="H5" s="532">
        <f>+'4-COSTOS DE TRANS Y FIDUCIA'!$S$5</f>
        <v>0.49</v>
      </c>
      <c r="M5" s="408"/>
      <c r="P5" s="405">
        <v>2</v>
      </c>
      <c r="Q5" s="626" t="s">
        <v>335</v>
      </c>
      <c r="R5" s="626"/>
      <c r="S5" s="409">
        <f ca="1">+T5/T4</f>
        <v>0.82890773291010234</v>
      </c>
      <c r="T5" s="410">
        <f ca="1">+W48*-1</f>
        <v>1846300039.3270273</v>
      </c>
    </row>
    <row r="6" spans="1:20" ht="19.899999999999999" customHeight="1">
      <c r="A6" s="394"/>
      <c r="B6" s="391">
        <v>4</v>
      </c>
      <c r="C6" s="411" t="s">
        <v>336</v>
      </c>
      <c r="D6" s="519">
        <f>+'RESUMEN PARA PLATAFORMA '!Q48</f>
        <v>360</v>
      </c>
      <c r="E6" s="412"/>
      <c r="F6" s="403" t="s">
        <v>337</v>
      </c>
      <c r="G6" s="404"/>
      <c r="H6" s="413">
        <v>6.5</v>
      </c>
      <c r="M6" s="414"/>
      <c r="P6" s="405">
        <v>3</v>
      </c>
      <c r="Q6" s="626" t="s">
        <v>338</v>
      </c>
      <c r="R6" s="626"/>
      <c r="S6" s="409">
        <f ca="1">+T6/T4</f>
        <v>0.17109226708989794</v>
      </c>
      <c r="T6" s="410">
        <f ca="1">+W55*-1</f>
        <v>381089048.77460933</v>
      </c>
    </row>
    <row r="7" spans="1:20" ht="19.899999999999999" customHeight="1">
      <c r="A7" s="394"/>
      <c r="B7" s="391">
        <v>5</v>
      </c>
      <c r="C7" s="392" t="s">
        <v>339</v>
      </c>
      <c r="D7" s="415">
        <f>+'RESUMEN PARA PLATAFORMA '!Q49</f>
        <v>63</v>
      </c>
      <c r="E7" s="412"/>
      <c r="F7" s="411" t="s">
        <v>340</v>
      </c>
      <c r="G7" s="416"/>
      <c r="H7" s="413">
        <v>0.5</v>
      </c>
      <c r="M7" s="414"/>
      <c r="P7" s="399"/>
      <c r="T7" s="400"/>
    </row>
    <row r="8" spans="1:20" ht="19.899999999999999" customHeight="1">
      <c r="A8" s="394"/>
      <c r="B8" s="391">
        <v>6</v>
      </c>
      <c r="C8" s="392" t="s">
        <v>341</v>
      </c>
      <c r="D8" s="417">
        <f>+'RESUMEN PARA PLATAFORMA '!Q50</f>
        <v>2492063.4920634921</v>
      </c>
      <c r="F8" s="392" t="s">
        <v>342</v>
      </c>
      <c r="G8" s="418"/>
      <c r="H8" s="419">
        <f ca="1">ABS(PMT(H6/12/100,H4,H42,,0))</f>
        <v>2346435.6974436599</v>
      </c>
      <c r="M8" s="414"/>
      <c r="P8" s="399"/>
      <c r="T8" s="420" t="s">
        <v>343</v>
      </c>
    </row>
    <row r="9" spans="1:20" ht="19.899999999999999" hidden="1" customHeight="1">
      <c r="A9" s="394"/>
      <c r="B9" s="394"/>
      <c r="C9" s="394"/>
      <c r="D9" s="394"/>
      <c r="F9" s="392" t="s">
        <v>344</v>
      </c>
      <c r="G9" s="418"/>
      <c r="H9" s="421">
        <v>12</v>
      </c>
      <c r="P9" s="399"/>
      <c r="T9" s="422">
        <f ca="1">+T4+T5+T6</f>
        <v>4454778176.2032728</v>
      </c>
    </row>
    <row r="10" spans="1:20" ht="19.899999999999999" customHeight="1">
      <c r="A10" s="394"/>
      <c r="B10" s="394"/>
      <c r="C10" s="392" t="s">
        <v>345</v>
      </c>
      <c r="D10" s="423">
        <f>+H20/D6</f>
        <v>181481.48148148149</v>
      </c>
      <c r="F10" s="392" t="s">
        <v>346</v>
      </c>
      <c r="G10" s="418"/>
      <c r="H10" s="419">
        <f ca="1">+MAX(J48:J407)</f>
        <v>2544277.7608272843</v>
      </c>
      <c r="P10" s="399"/>
      <c r="T10" s="424">
        <f ca="1">+T4-T5-T6</f>
        <v>-7.152557373046875E-7</v>
      </c>
    </row>
    <row r="11" spans="1:20" ht="19.899999999999999" customHeight="1" thickBot="1">
      <c r="A11" s="394"/>
      <c r="B11" s="394"/>
      <c r="H11" s="408"/>
      <c r="P11" s="425"/>
      <c r="Q11" s="426"/>
      <c r="R11" s="426"/>
      <c r="S11" s="426"/>
      <c r="T11" s="427"/>
    </row>
    <row r="12" spans="1:20" ht="19.899999999999999" customHeight="1" thickBot="1">
      <c r="A12" s="394"/>
      <c r="B12" s="394"/>
      <c r="C12" s="627" t="s">
        <v>347</v>
      </c>
      <c r="D12" s="627"/>
      <c r="F12" s="394"/>
      <c r="H12" s="408"/>
    </row>
    <row r="13" spans="1:20" ht="19.899999999999999" customHeight="1">
      <c r="A13" s="394"/>
      <c r="B13" s="394"/>
      <c r="C13" s="392" t="s">
        <v>348</v>
      </c>
      <c r="D13" s="423">
        <v>2236000</v>
      </c>
      <c r="H13" s="428"/>
      <c r="I13" s="429"/>
      <c r="P13" s="430"/>
      <c r="Q13" s="618" t="s">
        <v>349</v>
      </c>
      <c r="R13" s="618"/>
      <c r="S13" s="618"/>
      <c r="T13" s="619"/>
    </row>
    <row r="14" spans="1:20" ht="19.899999999999999" customHeight="1">
      <c r="A14" s="394"/>
      <c r="B14" s="394"/>
      <c r="C14" s="392" t="s">
        <v>350</v>
      </c>
      <c r="D14" s="423">
        <v>3284492</v>
      </c>
      <c r="E14" s="394"/>
      <c r="H14" s="394"/>
      <c r="I14" s="429"/>
      <c r="P14" s="399"/>
      <c r="T14" s="400"/>
    </row>
    <row r="15" spans="1:20" ht="19.899999999999999" customHeight="1">
      <c r="A15" s="394"/>
      <c r="B15" s="394"/>
      <c r="C15" s="394"/>
      <c r="D15" s="394"/>
      <c r="E15" s="394"/>
      <c r="H15" s="394"/>
      <c r="I15" s="429"/>
      <c r="P15" s="431" t="s">
        <v>351</v>
      </c>
      <c r="Q15" s="432" t="s">
        <v>352</v>
      </c>
      <c r="R15" s="433"/>
      <c r="S15" s="434">
        <v>0.3</v>
      </c>
      <c r="T15" s="435">
        <f t="shared" ref="T15:T20" ca="1" si="0">-$V$48*S15</f>
        <v>553890011.79810822</v>
      </c>
    </row>
    <row r="16" spans="1:20" ht="19.899999999999999" customHeight="1">
      <c r="A16" s="394"/>
      <c r="B16" s="614" t="s">
        <v>353</v>
      </c>
      <c r="C16" s="614"/>
      <c r="D16" s="614"/>
      <c r="E16" s="614"/>
      <c r="F16" s="614"/>
      <c r="G16" s="614"/>
      <c r="H16" s="614"/>
      <c r="I16" s="614"/>
      <c r="J16" s="614"/>
      <c r="K16" s="395"/>
      <c r="L16" s="395"/>
      <c r="M16" s="395"/>
      <c r="P16" s="431" t="s">
        <v>354</v>
      </c>
      <c r="Q16" s="432" t="s">
        <v>355</v>
      </c>
      <c r="R16" s="433"/>
      <c r="S16" s="434">
        <v>0.17499999999999999</v>
      </c>
      <c r="T16" s="435">
        <f t="shared" ca="1" si="0"/>
        <v>323102506.88222975</v>
      </c>
    </row>
    <row r="17" spans="1:20" ht="19.899999999999999" customHeight="1" thickBot="1">
      <c r="A17" s="394"/>
      <c r="B17" s="394"/>
      <c r="C17" s="394"/>
      <c r="D17" s="436"/>
      <c r="H17" s="437"/>
      <c r="I17" s="438">
        <f ca="1">+SUM(I19:I37)</f>
        <v>1.4981318687535754</v>
      </c>
      <c r="J17" s="438">
        <f ca="1">+SUM(J19:J37)</f>
        <v>0.99762951159803903</v>
      </c>
      <c r="K17" s="438"/>
      <c r="L17" s="438"/>
      <c r="M17" s="438"/>
      <c r="N17" s="439"/>
      <c r="P17" s="431" t="s">
        <v>356</v>
      </c>
      <c r="Q17" s="432" t="s">
        <v>357</v>
      </c>
      <c r="R17" s="433"/>
      <c r="S17" s="434">
        <v>0.17499999999999999</v>
      </c>
      <c r="T17" s="435">
        <f t="shared" ca="1" si="0"/>
        <v>323102506.88222975</v>
      </c>
    </row>
    <row r="18" spans="1:20" ht="21.6" customHeight="1" thickBot="1">
      <c r="B18" s="621" t="s">
        <v>358</v>
      </c>
      <c r="C18" s="622"/>
      <c r="D18" s="622"/>
      <c r="E18" s="623"/>
      <c r="F18" s="440">
        <f ca="1">+B22+B32</f>
        <v>0.92255185275283957</v>
      </c>
      <c r="G18" s="441"/>
      <c r="H18" s="442" t="s">
        <v>218</v>
      </c>
      <c r="I18" s="442" t="s">
        <v>359</v>
      </c>
      <c r="J18" s="442" t="s">
        <v>360</v>
      </c>
      <c r="K18" s="443"/>
      <c r="L18" s="443"/>
      <c r="M18" s="443"/>
      <c r="N18" s="443"/>
      <c r="P18" s="431" t="s">
        <v>361</v>
      </c>
      <c r="Q18" s="432" t="s">
        <v>362</v>
      </c>
      <c r="R18" s="433"/>
      <c r="S18" s="434">
        <v>0.17499999999999999</v>
      </c>
      <c r="T18" s="435">
        <f t="shared" ca="1" si="0"/>
        <v>323102506.88222975</v>
      </c>
    </row>
    <row r="19" spans="1:20" ht="19.149999999999999" customHeight="1">
      <c r="A19" s="391">
        <v>9</v>
      </c>
      <c r="B19" s="437" t="s">
        <v>363</v>
      </c>
      <c r="C19" s="620" t="s">
        <v>364</v>
      </c>
      <c r="D19" s="620"/>
      <c r="E19" s="620"/>
      <c r="F19" s="620"/>
      <c r="G19" s="444"/>
      <c r="H19" s="445">
        <f>+D7*D8</f>
        <v>157000000</v>
      </c>
      <c r="I19" s="446">
        <f>+H19/$H$22</f>
        <v>0.6350904318435151</v>
      </c>
      <c r="J19" s="446">
        <f ca="1">+H19/$H$42</f>
        <v>0.42291668080445244</v>
      </c>
      <c r="K19" s="446"/>
      <c r="L19" s="446"/>
      <c r="M19" s="446"/>
      <c r="N19" s="446"/>
      <c r="P19" s="431" t="s">
        <v>365</v>
      </c>
      <c r="Q19" s="432" t="s">
        <v>366</v>
      </c>
      <c r="R19" s="433"/>
      <c r="S19" s="434">
        <f>+S18-S20</f>
        <v>0.12499999999999999</v>
      </c>
      <c r="T19" s="435">
        <f t="shared" ca="1" si="0"/>
        <v>230787504.91587839</v>
      </c>
    </row>
    <row r="20" spans="1:20" ht="19.149999999999999" customHeight="1">
      <c r="A20" s="391">
        <v>10</v>
      </c>
      <c r="B20" s="437" t="s">
        <v>363</v>
      </c>
      <c r="C20" s="620" t="s">
        <v>367</v>
      </c>
      <c r="D20" s="620"/>
      <c r="E20" s="620"/>
      <c r="F20" s="620"/>
      <c r="G20" s="444"/>
      <c r="H20" s="417">
        <f>+'RESUMEN PARA PLATAFORMA '!Q10</f>
        <v>65333333.333333336</v>
      </c>
      <c r="I20" s="446">
        <f>+H20/$H$22</f>
        <v>0.26428391643594262</v>
      </c>
      <c r="J20" s="446">
        <f ca="1">+H20/$H$42</f>
        <v>0.17599080560015432</v>
      </c>
      <c r="K20" s="446"/>
      <c r="L20" s="446"/>
      <c r="M20" s="446"/>
      <c r="N20" s="446"/>
      <c r="P20" s="399"/>
      <c r="Q20" s="432" t="s">
        <v>368</v>
      </c>
      <c r="R20" s="433"/>
      <c r="S20" s="434">
        <v>0.05</v>
      </c>
      <c r="T20" s="435">
        <f t="shared" ca="1" si="0"/>
        <v>92315001.966351375</v>
      </c>
    </row>
    <row r="21" spans="1:20" ht="19.149999999999999" customHeight="1" thickBot="1">
      <c r="A21" s="391">
        <v>11</v>
      </c>
      <c r="B21" s="437" t="s">
        <v>363</v>
      </c>
      <c r="C21" s="620" t="s">
        <v>369</v>
      </c>
      <c r="D21" s="620"/>
      <c r="E21" s="620"/>
      <c r="F21" s="620"/>
      <c r="G21" s="444"/>
      <c r="H21" s="417">
        <f>+'RESUMEN PARA PLATAFORMA '!Q4</f>
        <v>24875555.555555567</v>
      </c>
      <c r="I21" s="447">
        <f>+H21/$H$22</f>
        <v>0.10062565172054228</v>
      </c>
      <c r="J21" s="447">
        <f ca="1">+H21/$H$42</f>
        <v>6.7008199928167617E-2</v>
      </c>
      <c r="K21" s="447"/>
      <c r="L21" s="447"/>
      <c r="M21" s="447"/>
      <c r="N21" s="447"/>
      <c r="P21" s="399"/>
      <c r="S21" s="448"/>
      <c r="T21" s="407">
        <f ca="1">SUM(T15:T20)</f>
        <v>1846300039.3270271</v>
      </c>
    </row>
    <row r="22" spans="1:20" ht="19.149999999999999" customHeight="1" thickBot="1">
      <c r="A22" s="391"/>
      <c r="B22" s="449">
        <f ca="1">+H22/$H$42</f>
        <v>0.66591568633277431</v>
      </c>
      <c r="H22" s="450">
        <f>SUM(H19:H21)</f>
        <v>247208888.8888889</v>
      </c>
      <c r="I22" s="406"/>
      <c r="J22" s="406"/>
      <c r="K22" s="406"/>
      <c r="L22" s="406"/>
      <c r="M22" s="406"/>
      <c r="N22" s="406"/>
      <c r="P22" s="399"/>
      <c r="T22" s="451"/>
    </row>
    <row r="23" spans="1:20" ht="19.149999999999999" customHeight="1">
      <c r="A23" s="391">
        <v>12</v>
      </c>
      <c r="B23" s="437" t="s">
        <v>370</v>
      </c>
      <c r="C23" s="620" t="s">
        <v>371</v>
      </c>
      <c r="D23" s="620"/>
      <c r="E23" s="620"/>
      <c r="F23" s="620"/>
      <c r="G23" s="444"/>
      <c r="H23" s="417">
        <f ca="1">+'RESUMEN PARA PLATAFORMA '!Q11</f>
        <v>2894248.5627194494</v>
      </c>
      <c r="I23" s="452">
        <f t="shared" ref="I23:I31" ca="1" si="1">+H23/$H$22</f>
        <v>1.1707704264713173E-2</v>
      </c>
      <c r="J23" s="447">
        <f t="shared" ref="J23:J31" ca="1" si="2">+H23/$H$42</f>
        <v>7.7963439208176217E-3</v>
      </c>
      <c r="K23" s="447"/>
      <c r="L23" s="447"/>
      <c r="M23" s="447"/>
      <c r="N23" s="447"/>
      <c r="P23" s="399"/>
      <c r="T23" s="453" t="s">
        <v>343</v>
      </c>
    </row>
    <row r="24" spans="1:20" ht="19.149999999999999" customHeight="1">
      <c r="A24" s="391">
        <v>13</v>
      </c>
      <c r="B24" s="437" t="s">
        <v>370</v>
      </c>
      <c r="C24" s="620" t="s">
        <v>372</v>
      </c>
      <c r="D24" s="620"/>
      <c r="E24" s="620"/>
      <c r="F24" s="620"/>
      <c r="G24" s="454"/>
      <c r="H24" s="417">
        <f ca="1">+'RESUMEN PARA PLATAFORMA '!Q5</f>
        <v>3742328.7983434284</v>
      </c>
      <c r="I24" s="452">
        <f t="shared" ca="1" si="1"/>
        <v>1.5138326195161471E-2</v>
      </c>
      <c r="J24" s="447">
        <f t="shared" ca="1" si="2"/>
        <v>1.0080848878180367E-2</v>
      </c>
      <c r="K24" s="447"/>
      <c r="L24" s="447"/>
      <c r="M24" s="447"/>
      <c r="N24" s="447"/>
      <c r="P24" s="399"/>
      <c r="T24" s="422">
        <f ca="1">+V48+T21</f>
        <v>0</v>
      </c>
    </row>
    <row r="25" spans="1:20" ht="19.149999999999999" customHeight="1" thickBot="1">
      <c r="A25" s="391">
        <v>14</v>
      </c>
      <c r="B25" s="437" t="s">
        <v>370</v>
      </c>
      <c r="C25" s="620" t="s">
        <v>373</v>
      </c>
      <c r="D25" s="620"/>
      <c r="E25" s="620"/>
      <c r="F25" s="620"/>
      <c r="G25" s="444"/>
      <c r="H25" s="417">
        <f ca="1">+'RESUMEN PARA PLATAFORMA '!Q12</f>
        <v>8758024.6652991809</v>
      </c>
      <c r="I25" s="452">
        <f t="shared" ca="1" si="1"/>
        <v>3.5427628450834484E-2</v>
      </c>
      <c r="J25" s="447">
        <f t="shared" ca="1" si="2"/>
        <v>2.3591813514979968E-2</v>
      </c>
      <c r="K25" s="447"/>
      <c r="L25" s="447"/>
      <c r="M25" s="447"/>
      <c r="N25" s="447"/>
      <c r="P25" s="425"/>
      <c r="Q25" s="426"/>
      <c r="R25" s="426"/>
      <c r="S25" s="426"/>
      <c r="T25" s="427"/>
    </row>
    <row r="26" spans="1:20" ht="19.149999999999999" customHeight="1" thickBot="1">
      <c r="A26" s="391">
        <v>15</v>
      </c>
      <c r="B26" s="437" t="s">
        <v>370</v>
      </c>
      <c r="C26" s="620" t="s">
        <v>374</v>
      </c>
      <c r="D26" s="620"/>
      <c r="E26" s="455" t="s">
        <v>375</v>
      </c>
      <c r="F26" s="417">
        <f ca="1">'RESUMEN PARA PLATAFORMA '!Q6*D4</f>
        <v>3056380.1842420925</v>
      </c>
      <c r="G26" s="444"/>
      <c r="H26" s="445">
        <f ca="1">F26/D4</f>
        <v>509396.69737368211</v>
      </c>
      <c r="I26" s="452">
        <f t="shared" ca="1" si="1"/>
        <v>2.0605921561446636E-3</v>
      </c>
      <c r="J26" s="447">
        <f t="shared" ca="1" si="2"/>
        <v>1.3721806399110048E-3</v>
      </c>
      <c r="K26" s="447"/>
      <c r="L26" s="447"/>
      <c r="M26" s="447"/>
      <c r="N26" s="452"/>
    </row>
    <row r="27" spans="1:20" ht="19.149999999999999" customHeight="1">
      <c r="A27" s="391">
        <v>16</v>
      </c>
      <c r="B27" s="437" t="s">
        <v>370</v>
      </c>
      <c r="C27" s="390" t="s">
        <v>376</v>
      </c>
      <c r="F27" s="456">
        <f ca="1">'RESUMEN PARA PLATAFORMA '!R14*100</f>
        <v>17.839626288113681</v>
      </c>
      <c r="G27" s="444"/>
      <c r="H27" s="445">
        <f ca="1">+F27%*H22</f>
        <v>44101141.928775959</v>
      </c>
      <c r="I27" s="452">
        <f t="shared" ca="1" si="1"/>
        <v>0.1783962628811368</v>
      </c>
      <c r="J27" s="447">
        <f t="shared" ca="1" si="2"/>
        <v>0.11879686983569424</v>
      </c>
      <c r="K27" s="447"/>
      <c r="L27" s="447"/>
      <c r="M27" s="447"/>
      <c r="N27" s="452"/>
      <c r="P27" s="457">
        <v>0.4</v>
      </c>
      <c r="Q27" s="458"/>
      <c r="R27" s="618" t="s">
        <v>377</v>
      </c>
      <c r="S27" s="618"/>
      <c r="T27" s="619"/>
    </row>
    <row r="28" spans="1:20" ht="19.149999999999999" customHeight="1">
      <c r="A28" s="391">
        <v>17</v>
      </c>
      <c r="B28" s="437" t="s">
        <v>370</v>
      </c>
      <c r="C28" s="620" t="s">
        <v>378</v>
      </c>
      <c r="D28" s="620"/>
      <c r="E28" s="620"/>
      <c r="F28" s="620"/>
      <c r="G28" s="444"/>
      <c r="H28" s="417">
        <f ca="1">+'RESUMEN PARA PLATAFORMA '!Q7</f>
        <v>848994.49562280357</v>
      </c>
      <c r="I28" s="452">
        <f t="shared" ca="1" si="1"/>
        <v>3.4343202602411058E-3</v>
      </c>
      <c r="J28" s="447">
        <f t="shared" ca="1" si="2"/>
        <v>2.2869677331850084E-3</v>
      </c>
      <c r="K28" s="447"/>
      <c r="L28" s="447"/>
      <c r="M28" s="447"/>
      <c r="N28" s="452"/>
      <c r="P28" s="459"/>
      <c r="R28" s="460" t="s">
        <v>379</v>
      </c>
      <c r="S28" s="460" t="s">
        <v>380</v>
      </c>
      <c r="T28" s="460" t="s">
        <v>381</v>
      </c>
    </row>
    <row r="29" spans="1:20" ht="19.149999999999999" customHeight="1">
      <c r="A29" s="391">
        <v>18</v>
      </c>
      <c r="B29" s="437" t="s">
        <v>370</v>
      </c>
      <c r="C29" s="620" t="s">
        <v>382</v>
      </c>
      <c r="D29" s="620"/>
      <c r="E29" s="620"/>
      <c r="F29" s="620"/>
      <c r="G29" s="444"/>
      <c r="H29" s="417">
        <f ca="1">+'RESUMEN PARA PLATAFORMA '!Q15</f>
        <v>23596689.358416997</v>
      </c>
      <c r="I29" s="452">
        <f t="shared" ca="1" si="1"/>
        <v>9.5452430794358778E-2</v>
      </c>
      <c r="J29" s="447">
        <f t="shared" ca="1" si="2"/>
        <v>6.3563270964557064E-2</v>
      </c>
      <c r="K29" s="447"/>
      <c r="L29" s="447"/>
      <c r="M29" s="447"/>
      <c r="N29" s="452"/>
      <c r="P29" s="399"/>
      <c r="Q29" s="461">
        <v>1</v>
      </c>
      <c r="R29" s="462">
        <v>2680373</v>
      </c>
      <c r="S29" s="463">
        <f>+R29*$P$27</f>
        <v>1072149.2</v>
      </c>
      <c r="T29" s="435">
        <f ca="1">-$H$10+S29</f>
        <v>-1472128.5608272844</v>
      </c>
    </row>
    <row r="30" spans="1:20" ht="19.149999999999999" customHeight="1">
      <c r="A30" s="391">
        <v>19</v>
      </c>
      <c r="B30" s="437" t="s">
        <v>370</v>
      </c>
      <c r="C30" s="390" t="s">
        <v>383</v>
      </c>
      <c r="E30" s="436"/>
      <c r="F30" s="464">
        <f>+'4-COSTOS DE TRANS Y FIDUCIA'!$J$5*100</f>
        <v>2</v>
      </c>
      <c r="G30" s="444"/>
      <c r="H30" s="445">
        <f ca="1">+F30%*H42</f>
        <v>7424630.2936721211</v>
      </c>
      <c r="I30" s="452">
        <f t="shared" ca="1" si="1"/>
        <v>3.0033832226029757E-2</v>
      </c>
      <c r="J30" s="447">
        <f t="shared" ca="1" si="2"/>
        <v>0.02</v>
      </c>
      <c r="K30" s="447"/>
      <c r="L30" s="447"/>
      <c r="M30" s="447"/>
      <c r="N30" s="452"/>
      <c r="P30" s="399"/>
      <c r="Q30" s="461">
        <v>2</v>
      </c>
      <c r="R30" s="462">
        <f>+$R$29*Q30</f>
        <v>5360746</v>
      </c>
      <c r="S30" s="463">
        <f>+R30*$P$27</f>
        <v>2144298.4</v>
      </c>
      <c r="T30" s="435">
        <f ca="1">-$H$10+S30</f>
        <v>-399979.3608272844</v>
      </c>
    </row>
    <row r="31" spans="1:20" ht="19.149999999999999" customHeight="1" thickBot="1">
      <c r="A31" s="391">
        <v>20</v>
      </c>
      <c r="B31" s="437" t="s">
        <v>370</v>
      </c>
      <c r="C31" s="390" t="s">
        <v>384</v>
      </c>
      <c r="E31" s="436"/>
      <c r="F31" s="436"/>
      <c r="G31" s="436"/>
      <c r="H31" s="417">
        <f ca="1">+'RESUMEN PARA PLATAFORMA '!Q8</f>
        <v>3395977.9824912143</v>
      </c>
      <c r="I31" s="452">
        <f t="shared" ca="1" si="1"/>
        <v>1.3737281040964423E-2</v>
      </c>
      <c r="J31" s="447">
        <f t="shared" ca="1" si="2"/>
        <v>9.1478709327400334E-3</v>
      </c>
      <c r="K31" s="447"/>
      <c r="L31" s="447"/>
      <c r="M31" s="447"/>
      <c r="N31" s="452"/>
      <c r="P31" s="399"/>
      <c r="Q31" s="461">
        <v>3</v>
      </c>
      <c r="R31" s="462">
        <f t="shared" ref="R31:R32" si="3">+$R$29*Q31</f>
        <v>8041119</v>
      </c>
      <c r="S31" s="463">
        <f>+R31*$P$27</f>
        <v>3216447.6</v>
      </c>
      <c r="T31" s="435">
        <f ca="1">-$H$10+S31</f>
        <v>672169.83917271579</v>
      </c>
    </row>
    <row r="32" spans="1:20" ht="19.149999999999999" customHeight="1" thickBot="1">
      <c r="A32" s="391"/>
      <c r="B32" s="465">
        <f ca="1">+H32/$H$42</f>
        <v>0.25663616642006531</v>
      </c>
      <c r="D32" s="436"/>
      <c r="E32" s="436"/>
      <c r="F32" s="394"/>
      <c r="G32" s="394"/>
      <c r="H32" s="450">
        <f ca="1">SUM(H23:H31)</f>
        <v>95271432.782714829</v>
      </c>
      <c r="I32" s="406"/>
      <c r="J32" s="406"/>
      <c r="K32" s="406"/>
      <c r="L32" s="406"/>
      <c r="M32" s="406"/>
      <c r="N32" s="406"/>
      <c r="P32" s="399"/>
      <c r="Q32" s="461">
        <v>4</v>
      </c>
      <c r="R32" s="462">
        <f t="shared" si="3"/>
        <v>10721492</v>
      </c>
      <c r="S32" s="463">
        <f>+R32*$P$27</f>
        <v>4288596.8</v>
      </c>
      <c r="T32" s="435">
        <f ca="1">-$H$10+S32</f>
        <v>1744319.0391727155</v>
      </c>
    </row>
    <row r="33" spans="1:25" ht="21.6" customHeight="1" thickBot="1">
      <c r="A33" s="391"/>
      <c r="B33" s="621" t="s">
        <v>385</v>
      </c>
      <c r="C33" s="622"/>
      <c r="D33" s="622"/>
      <c r="E33" s="623"/>
      <c r="F33" s="440">
        <f ca="1">+B38</f>
        <v>7.5077658845199208E-2</v>
      </c>
      <c r="G33" s="441"/>
      <c r="H33" s="466"/>
      <c r="I33" s="406"/>
      <c r="J33" s="406"/>
      <c r="K33" s="406"/>
      <c r="L33" s="406"/>
      <c r="M33" s="406"/>
      <c r="N33" s="406"/>
      <c r="P33" s="467"/>
      <c r="Q33" s="426"/>
      <c r="R33" s="426"/>
      <c r="S33" s="426"/>
      <c r="T33" s="427"/>
    </row>
    <row r="34" spans="1:25" ht="19.149999999999999" customHeight="1">
      <c r="A34" s="391">
        <v>21</v>
      </c>
      <c r="B34" s="437" t="s">
        <v>370</v>
      </c>
      <c r="C34" s="458" t="s">
        <v>386</v>
      </c>
      <c r="D34" s="458"/>
      <c r="F34" s="464">
        <f ca="1">'RESUMEN PARA PLATAFORMA '!R31*100</f>
        <v>0.66247420456927053</v>
      </c>
      <c r="G34" s="444"/>
      <c r="H34" s="445">
        <f ca="1">(F34%*T4)/D4</f>
        <v>2459313.0240106736</v>
      </c>
      <c r="I34" s="452">
        <f ca="1">+H34/$H$22</f>
        <v>9.9483195570529929E-3</v>
      </c>
      <c r="J34" s="447">
        <f ca="1">+H34/$H$42</f>
        <v>6.6247420456927051E-3</v>
      </c>
      <c r="K34" s="447"/>
      <c r="L34" s="447"/>
      <c r="M34" s="447"/>
      <c r="N34" s="452"/>
    </row>
    <row r="35" spans="1:25" ht="19.149999999999999" customHeight="1">
      <c r="A35" s="391">
        <v>22</v>
      </c>
      <c r="B35" s="437" t="s">
        <v>370</v>
      </c>
      <c r="C35" s="390" t="s">
        <v>387</v>
      </c>
      <c r="F35" s="464">
        <f ca="1">'RESUMEN PARA PLATAFORMA '!R28*100</f>
        <v>0.51140585327796662</v>
      </c>
      <c r="G35" s="444"/>
      <c r="H35" s="445">
        <f ca="1">(F35%*T4)/D4</f>
        <v>1898499.6953044152</v>
      </c>
      <c r="I35" s="452">
        <f ca="1">+H35/$H$22</f>
        <v>7.6797387983800185E-3</v>
      </c>
      <c r="J35" s="447">
        <f ca="1">+H35/$H$42</f>
        <v>5.1140585327796653E-3</v>
      </c>
      <c r="K35" s="447"/>
      <c r="L35" s="447"/>
      <c r="M35" s="447"/>
      <c r="N35" s="447"/>
      <c r="P35" s="468"/>
    </row>
    <row r="36" spans="1:25" ht="19.149999999999999" customHeight="1">
      <c r="A36" s="391">
        <v>23</v>
      </c>
      <c r="B36" s="437" t="s">
        <v>370</v>
      </c>
      <c r="C36" s="390" t="s">
        <v>388</v>
      </c>
      <c r="E36" s="455" t="s">
        <v>375</v>
      </c>
      <c r="F36" s="417">
        <f ca="1">'RESUMEN PARA PLATAFORMA '!Q29*D4</f>
        <v>3899877.3006134955</v>
      </c>
      <c r="G36" s="444"/>
      <c r="H36" s="445">
        <f ca="1">+F36/D4</f>
        <v>649979.55010224925</v>
      </c>
      <c r="I36" s="452">
        <f ca="1">+H36/$H$22</f>
        <v>2.6292725679228739E-3</v>
      </c>
      <c r="J36" s="447">
        <f ca="1">+H36/$H$42</f>
        <v>1.7508738466242963E-3</v>
      </c>
      <c r="K36" s="447"/>
      <c r="L36" s="447"/>
      <c r="M36" s="447"/>
      <c r="N36" s="447"/>
    </row>
    <row r="37" spans="1:25" ht="19.149999999999999" customHeight="1" thickBot="1">
      <c r="A37" s="391">
        <v>24</v>
      </c>
      <c r="B37" s="437" t="s">
        <v>370</v>
      </c>
      <c r="C37" s="390" t="s">
        <v>389</v>
      </c>
      <c r="F37" s="439"/>
      <c r="H37" s="445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22863400.742584996</v>
      </c>
      <c r="I37" s="452">
        <f ca="1">+H37/$H$22</f>
        <v>9.2486159560634718E-2</v>
      </c>
      <c r="J37" s="447">
        <f ca="1">+H37/$H$42</f>
        <v>6.1587984420102541E-2</v>
      </c>
      <c r="K37" s="447"/>
      <c r="L37" s="447"/>
      <c r="M37" s="447"/>
      <c r="N37" s="447"/>
    </row>
    <row r="38" spans="1:25" ht="19.149999999999999" customHeight="1" thickBot="1">
      <c r="A38" s="439"/>
      <c r="B38" s="449">
        <f ca="1">+H38/$H$42</f>
        <v>7.5077658845199208E-2</v>
      </c>
      <c r="F38" s="439"/>
      <c r="G38" s="439"/>
      <c r="H38" s="450">
        <f ca="1">SUM(H34:H37)</f>
        <v>27871193.012002334</v>
      </c>
    </row>
    <row r="39" spans="1:25" ht="19.149999999999999" customHeight="1">
      <c r="A39" s="469"/>
      <c r="B39" s="450"/>
      <c r="C39" s="450"/>
      <c r="D39" s="450"/>
      <c r="E39" s="450"/>
      <c r="F39" s="450"/>
      <c r="G39" s="439"/>
      <c r="H39" s="450"/>
      <c r="R39" s="470" t="s">
        <v>390</v>
      </c>
      <c r="S39" s="470"/>
    </row>
    <row r="40" spans="1:25" ht="28.9" customHeight="1" thickBot="1">
      <c r="A40" s="439"/>
      <c r="F40" s="471" t="s">
        <v>391</v>
      </c>
      <c r="G40" s="472"/>
      <c r="H40" s="473">
        <f ca="1">+H38+H32+H22</f>
        <v>370351514.68360603</v>
      </c>
      <c r="I40" s="474" t="s">
        <v>392</v>
      </c>
      <c r="N40" s="475"/>
      <c r="R40" s="476" t="s">
        <v>393</v>
      </c>
      <c r="S40" s="477">
        <v>45086</v>
      </c>
    </row>
    <row r="41" spans="1:25" ht="21.6" customHeight="1" thickBot="1">
      <c r="A41" s="391">
        <v>25</v>
      </c>
      <c r="B41" s="621" t="s">
        <v>394</v>
      </c>
      <c r="C41" s="622"/>
      <c r="D41" s="622"/>
      <c r="E41" s="622"/>
      <c r="F41" s="478">
        <f ca="1">+H41/H42</f>
        <v>2.370488401961262E-3</v>
      </c>
      <c r="G41" s="474"/>
      <c r="H41" s="417">
        <v>880000</v>
      </c>
      <c r="I41" s="474" t="s">
        <v>395</v>
      </c>
      <c r="N41" s="479"/>
      <c r="O41" s="479">
        <f ca="1">+S41*H4</f>
        <v>2177666.906339603</v>
      </c>
      <c r="R41" s="480">
        <f>H5/1000/30</f>
        <v>1.6333333333333332E-5</v>
      </c>
      <c r="S41" s="481">
        <f ca="1">+R41*H40</f>
        <v>6049.074739832231</v>
      </c>
    </row>
    <row r="42" spans="1:25" ht="32.65" customHeight="1" thickBot="1">
      <c r="B42" s="449">
        <f ca="1">+H41/H42</f>
        <v>2.370488401961262E-3</v>
      </c>
      <c r="F42" s="471" t="s">
        <v>396</v>
      </c>
      <c r="G42" s="482"/>
      <c r="H42" s="483">
        <f ca="1">+H41+H40</f>
        <v>371231514.68360603</v>
      </c>
      <c r="I42" s="482" t="s">
        <v>397</v>
      </c>
      <c r="N42" s="479"/>
      <c r="O42" s="429">
        <f ca="1">+S42*H4</f>
        <v>9777279987647198</v>
      </c>
      <c r="R42" s="470">
        <f>+H41/12</f>
        <v>73333.333333333328</v>
      </c>
      <c r="S42" s="481">
        <f ca="1">+R42*H40</f>
        <v>27159111076797.773</v>
      </c>
    </row>
    <row r="43" spans="1:25" ht="21" customHeight="1">
      <c r="H43" s="484"/>
    </row>
    <row r="44" spans="1:25" ht="30" customHeight="1" thickBot="1">
      <c r="B44" s="624" t="s">
        <v>398</v>
      </c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</row>
    <row r="45" spans="1:25" ht="19.149999999999999" customHeight="1" thickBot="1">
      <c r="B45" s="611" t="s">
        <v>399</v>
      </c>
      <c r="C45" s="612"/>
      <c r="D45" s="612"/>
      <c r="E45" s="612"/>
      <c r="F45" s="612"/>
      <c r="G45" s="612"/>
      <c r="H45" s="612"/>
      <c r="I45" s="612"/>
      <c r="J45" s="613"/>
      <c r="K45" s="395"/>
      <c r="L45" s="395"/>
      <c r="M45" s="395"/>
      <c r="O45" s="485"/>
      <c r="R45" s="614" t="s">
        <v>400</v>
      </c>
      <c r="S45" s="614"/>
      <c r="T45" s="615"/>
      <c r="U45" s="615"/>
    </row>
    <row r="46" spans="1:25" ht="19.149999999999999" customHeight="1" thickBot="1">
      <c r="B46" s="485" t="s">
        <v>401</v>
      </c>
      <c r="C46" s="485" t="s">
        <v>402</v>
      </c>
      <c r="D46" s="485" t="s">
        <v>403</v>
      </c>
      <c r="E46" s="485" t="s">
        <v>404</v>
      </c>
      <c r="F46" s="485" t="s">
        <v>405</v>
      </c>
      <c r="G46" s="485" t="s">
        <v>406</v>
      </c>
      <c r="H46" s="485" t="s">
        <v>407</v>
      </c>
      <c r="I46" s="485" t="s">
        <v>408</v>
      </c>
      <c r="J46" s="485" t="s">
        <v>409</v>
      </c>
      <c r="K46" s="397"/>
      <c r="L46" s="397"/>
      <c r="M46" s="397"/>
      <c r="O46" s="485"/>
      <c r="R46" s="616" t="s">
        <v>410</v>
      </c>
      <c r="S46" s="617"/>
      <c r="T46" s="486" t="s">
        <v>411</v>
      </c>
      <c r="U46" s="616" t="s">
        <v>412</v>
      </c>
      <c r="V46" s="617"/>
      <c r="W46" s="486" t="s">
        <v>413</v>
      </c>
      <c r="X46" s="486" t="s">
        <v>414</v>
      </c>
    </row>
    <row r="47" spans="1:25" ht="17.649999999999999" customHeight="1">
      <c r="B47" s="487">
        <v>0</v>
      </c>
      <c r="C47" s="488">
        <v>0</v>
      </c>
      <c r="D47" s="487">
        <v>0</v>
      </c>
      <c r="E47" s="487">
        <v>0</v>
      </c>
      <c r="F47" s="489">
        <f ca="1">+H42</f>
        <v>371231514.68360603</v>
      </c>
      <c r="G47" s="487"/>
      <c r="H47" s="487"/>
      <c r="I47" s="487"/>
      <c r="J47" s="487"/>
      <c r="O47" s="490"/>
      <c r="Q47" s="491">
        <v>1</v>
      </c>
      <c r="R47" s="433" t="s">
        <v>335</v>
      </c>
      <c r="S47" s="433"/>
      <c r="T47" s="492"/>
      <c r="U47" s="492"/>
      <c r="V47" s="492"/>
      <c r="W47" s="492"/>
      <c r="X47" s="492"/>
      <c r="Y47" s="492"/>
    </row>
    <row r="48" spans="1:25" ht="17.649999999999999" customHeight="1">
      <c r="B48" s="487">
        <v>1</v>
      </c>
      <c r="C48" s="493">
        <f ca="1">+$H$8</f>
        <v>2346435.6974436599</v>
      </c>
      <c r="D48" s="494">
        <f t="shared" ref="D48:D111" ca="1" si="4">+F47*(($H$6/100)/$H$9)</f>
        <v>2010837.3712028661</v>
      </c>
      <c r="E48" s="494">
        <f t="shared" ref="E48:E111" ca="1" si="5">+C48-D48</f>
        <v>335598.3262407938</v>
      </c>
      <c r="F48" s="494">
        <f t="shared" ref="F48:F111" ca="1" si="6">IF(F47&lt;1,0,+F47-E48)</f>
        <v>370895916.35736525</v>
      </c>
      <c r="G48" s="495">
        <f>+S40+30</f>
        <v>45116</v>
      </c>
      <c r="H48" s="494">
        <f t="shared" ref="H48:H111" ca="1" si="7">+D48*$H$7/100</f>
        <v>10054.18685601433</v>
      </c>
      <c r="I48" s="496">
        <f t="shared" ref="I48:I111" ca="1" si="8">+F47*$R$41*O48</f>
        <v>181903.44219496695</v>
      </c>
      <c r="J48" s="497">
        <f ca="1">D48+E48+H48+I48</f>
        <v>2538393.3264946411</v>
      </c>
      <c r="O48" s="400">
        <f>G48-S40</f>
        <v>30</v>
      </c>
      <c r="S48" s="390" t="s">
        <v>363</v>
      </c>
      <c r="T48" s="498">
        <f>+H22</f>
        <v>247208888.8888889</v>
      </c>
      <c r="U48" s="499"/>
      <c r="V48" s="500">
        <f ca="1">-SUM(T48:T54)*D4</f>
        <v>-1846300039.3270273</v>
      </c>
      <c r="W48" s="500">
        <f ca="1">+V48</f>
        <v>-1846300039.3270273</v>
      </c>
      <c r="X48" s="500">
        <f ca="1">+W48+W55</f>
        <v>-2227389088.1016369</v>
      </c>
      <c r="Y48" s="492"/>
    </row>
    <row r="49" spans="2:25" ht="17.649999999999999" customHeight="1">
      <c r="B49" s="487">
        <v>2</v>
      </c>
      <c r="C49" s="493">
        <f t="shared" ref="C49:C112" ca="1" si="9">IF(F48&lt;1,0,+$H$8)</f>
        <v>2346435.6974436599</v>
      </c>
      <c r="D49" s="494">
        <f t="shared" ca="1" si="4"/>
        <v>2009019.5469357285</v>
      </c>
      <c r="E49" s="494">
        <f t="shared" ca="1" si="5"/>
        <v>337416.15050793136</v>
      </c>
      <c r="F49" s="494">
        <f t="shared" ca="1" si="6"/>
        <v>370558500.20685732</v>
      </c>
      <c r="G49" s="495">
        <v>45147</v>
      </c>
      <c r="H49" s="494">
        <f t="shared" ca="1" si="7"/>
        <v>10045.097734678642</v>
      </c>
      <c r="I49" s="496">
        <f t="shared" ca="1" si="8"/>
        <v>187796.96564894592</v>
      </c>
      <c r="J49" s="497">
        <f t="shared" ref="J49:J112" ca="1" si="10">+C49+H49+I49</f>
        <v>2544277.7608272843</v>
      </c>
      <c r="O49" s="400">
        <f t="shared" ref="O49:O112" si="11">+G49-G48</f>
        <v>31</v>
      </c>
      <c r="S49" s="390" t="s">
        <v>415</v>
      </c>
      <c r="T49" s="498">
        <f ca="1">+H23</f>
        <v>2894248.5627194494</v>
      </c>
      <c r="U49" s="499"/>
      <c r="V49" s="501"/>
      <c r="W49" s="501"/>
      <c r="Y49" s="492"/>
    </row>
    <row r="50" spans="2:25" ht="17.649999999999999" customHeight="1">
      <c r="B50" s="487">
        <v>3</v>
      </c>
      <c r="C50" s="493">
        <f t="shared" ca="1" si="9"/>
        <v>2346435.6974436599</v>
      </c>
      <c r="D50" s="494">
        <f t="shared" ca="1" si="4"/>
        <v>2007191.8761204772</v>
      </c>
      <c r="E50" s="494">
        <f t="shared" ca="1" si="5"/>
        <v>339243.82132318267</v>
      </c>
      <c r="F50" s="494">
        <f t="shared" ca="1" si="6"/>
        <v>370219256.38553417</v>
      </c>
      <c r="G50" s="495">
        <v>45178</v>
      </c>
      <c r="H50" s="494">
        <f t="shared" ca="1" si="7"/>
        <v>10035.959380602386</v>
      </c>
      <c r="I50" s="496">
        <f t="shared" ca="1" si="8"/>
        <v>187626.12060473874</v>
      </c>
      <c r="J50" s="497">
        <f t="shared" ca="1" si="10"/>
        <v>2544097.7774290009</v>
      </c>
      <c r="O50" s="400">
        <f t="shared" si="11"/>
        <v>31</v>
      </c>
      <c r="S50" s="390" t="s">
        <v>416</v>
      </c>
      <c r="T50" s="498">
        <f ca="1">+H25</f>
        <v>8758024.6652991809</v>
      </c>
      <c r="U50" s="499"/>
      <c r="V50" s="501"/>
      <c r="W50" s="501"/>
      <c r="X50" s="502" t="s">
        <v>343</v>
      </c>
      <c r="Y50" s="492"/>
    </row>
    <row r="51" spans="2:25" ht="17.649999999999999" customHeight="1">
      <c r="B51" s="487">
        <v>4</v>
      </c>
      <c r="C51" s="493">
        <f t="shared" ca="1" si="9"/>
        <v>2346435.6974436599</v>
      </c>
      <c r="D51" s="494">
        <f t="shared" ca="1" si="4"/>
        <v>2005354.3054216434</v>
      </c>
      <c r="E51" s="494">
        <f t="shared" ca="1" si="5"/>
        <v>341081.39202201646</v>
      </c>
      <c r="F51" s="494">
        <f t="shared" ca="1" si="6"/>
        <v>369878174.99351215</v>
      </c>
      <c r="G51" s="495">
        <v>45208</v>
      </c>
      <c r="H51" s="494">
        <f t="shared" ca="1" si="7"/>
        <v>10026.771527108218</v>
      </c>
      <c r="I51" s="496">
        <f t="shared" ca="1" si="8"/>
        <v>181407.43562891174</v>
      </c>
      <c r="J51" s="497">
        <f t="shared" ca="1" si="10"/>
        <v>2537869.9045996801</v>
      </c>
      <c r="O51" s="400">
        <f t="shared" si="11"/>
        <v>30</v>
      </c>
      <c r="S51" s="390" t="s">
        <v>417</v>
      </c>
      <c r="T51" s="498">
        <f ca="1">+H26</f>
        <v>509396.69737368211</v>
      </c>
      <c r="U51" s="499"/>
      <c r="V51" s="501"/>
      <c r="W51" s="501"/>
      <c r="X51" s="390"/>
      <c r="Y51" s="492"/>
    </row>
    <row r="52" spans="2:25" ht="17.649999999999999" customHeight="1">
      <c r="B52" s="487">
        <v>5</v>
      </c>
      <c r="C52" s="493">
        <f t="shared" ca="1" si="9"/>
        <v>2346435.6974436599</v>
      </c>
      <c r="D52" s="494">
        <f t="shared" ca="1" si="4"/>
        <v>2003506.7812148575</v>
      </c>
      <c r="E52" s="494">
        <f t="shared" ca="1" si="5"/>
        <v>342928.91622880241</v>
      </c>
      <c r="F52" s="494">
        <f t="shared" ca="1" si="6"/>
        <v>369535246.07728332</v>
      </c>
      <c r="G52" s="495">
        <v>45239</v>
      </c>
      <c r="H52" s="494">
        <f t="shared" ca="1" si="7"/>
        <v>10017.533906074288</v>
      </c>
      <c r="I52" s="496">
        <f t="shared" ca="1" si="8"/>
        <v>187281.64927171497</v>
      </c>
      <c r="J52" s="497">
        <f t="shared" ca="1" si="10"/>
        <v>2543734.8806214491</v>
      </c>
      <c r="O52" s="400">
        <f t="shared" si="11"/>
        <v>31</v>
      </c>
      <c r="S52" s="390" t="s">
        <v>418</v>
      </c>
      <c r="T52" s="498">
        <f ca="1">+H27</f>
        <v>44101141.928775959</v>
      </c>
      <c r="U52" s="499"/>
      <c r="V52" s="501"/>
      <c r="W52" s="501"/>
      <c r="X52" s="503">
        <f ca="1">+W48+W55+T4</f>
        <v>0</v>
      </c>
      <c r="Y52" s="492"/>
    </row>
    <row r="53" spans="2:25" ht="17.649999999999999" customHeight="1">
      <c r="B53" s="488">
        <v>6</v>
      </c>
      <c r="C53" s="493">
        <f t="shared" ca="1" si="9"/>
        <v>2346435.6974436599</v>
      </c>
      <c r="D53" s="494">
        <f t="shared" ca="1" si="4"/>
        <v>2001649.2495852846</v>
      </c>
      <c r="E53" s="494">
        <f t="shared" ca="1" si="5"/>
        <v>344786.44785837526</v>
      </c>
      <c r="F53" s="494">
        <f t="shared" ca="1" si="6"/>
        <v>369190459.62942493</v>
      </c>
      <c r="G53" s="495">
        <v>45269</v>
      </c>
      <c r="H53" s="494">
        <f t="shared" ca="1" si="7"/>
        <v>10008.246247926423</v>
      </c>
      <c r="I53" s="496">
        <f t="shared" ca="1" si="8"/>
        <v>181072.27057786883</v>
      </c>
      <c r="J53" s="497">
        <f t="shared" ca="1" si="10"/>
        <v>2537516.2142694551</v>
      </c>
      <c r="O53" s="400">
        <f t="shared" si="11"/>
        <v>30</v>
      </c>
      <c r="Q53" s="491"/>
      <c r="S53" s="390" t="s">
        <v>378</v>
      </c>
      <c r="T53" s="504">
        <f ca="1">+H28</f>
        <v>848994.49562280357</v>
      </c>
      <c r="V53" s="500"/>
      <c r="Y53" s="492"/>
    </row>
    <row r="54" spans="2:25" ht="17.649999999999999" customHeight="1">
      <c r="B54" s="488">
        <v>7</v>
      </c>
      <c r="C54" s="493">
        <f t="shared" ca="1" si="9"/>
        <v>2346435.6974436599</v>
      </c>
      <c r="D54" s="494">
        <f t="shared" ca="1" si="4"/>
        <v>1999781.6563260518</v>
      </c>
      <c r="E54" s="494">
        <f t="shared" ca="1" si="5"/>
        <v>346654.04111760808</v>
      </c>
      <c r="F54" s="494">
        <f t="shared" ca="1" si="6"/>
        <v>368843805.58830732</v>
      </c>
      <c r="G54" s="495">
        <v>45300</v>
      </c>
      <c r="H54" s="494">
        <f t="shared" ca="1" si="7"/>
        <v>9998.9082816302598</v>
      </c>
      <c r="I54" s="496">
        <f t="shared" ca="1" si="8"/>
        <v>186933.43605903213</v>
      </c>
      <c r="J54" s="497">
        <f t="shared" ca="1" si="10"/>
        <v>2543368.0417843224</v>
      </c>
      <c r="O54" s="400">
        <f t="shared" si="11"/>
        <v>31</v>
      </c>
      <c r="S54" s="390" t="s">
        <v>419</v>
      </c>
      <c r="T54" s="504">
        <f ca="1">+H31</f>
        <v>3395977.9824912143</v>
      </c>
      <c r="Y54" s="492"/>
    </row>
    <row r="55" spans="2:25" ht="17.649999999999999" customHeight="1">
      <c r="B55" s="488">
        <v>8</v>
      </c>
      <c r="C55" s="493">
        <f t="shared" ca="1" si="9"/>
        <v>2346435.6974436599</v>
      </c>
      <c r="D55" s="494">
        <f t="shared" ca="1" si="4"/>
        <v>1997903.9469366646</v>
      </c>
      <c r="E55" s="494">
        <f t="shared" ca="1" si="5"/>
        <v>348531.75050699525</v>
      </c>
      <c r="F55" s="494">
        <f t="shared" ca="1" si="6"/>
        <v>368495273.83780032</v>
      </c>
      <c r="G55" s="495">
        <v>45331</v>
      </c>
      <c r="H55" s="494">
        <f t="shared" ca="1" si="7"/>
        <v>9989.5197346833229</v>
      </c>
      <c r="I55" s="496">
        <f t="shared" ca="1" si="8"/>
        <v>186757.91356287958</v>
      </c>
      <c r="J55" s="497">
        <f t="shared" ca="1" si="10"/>
        <v>2543183.1307412228</v>
      </c>
      <c r="O55" s="400">
        <f t="shared" si="11"/>
        <v>31</v>
      </c>
      <c r="Q55" s="491">
        <v>2</v>
      </c>
      <c r="R55" s="433" t="s">
        <v>420</v>
      </c>
      <c r="S55" s="433"/>
      <c r="T55" s="505"/>
      <c r="U55" s="492"/>
      <c r="V55" s="500">
        <f ca="1">-T56*D4</f>
        <v>-22453972.790060572</v>
      </c>
      <c r="W55" s="500">
        <f ca="1">+SUM(U55:V67)</f>
        <v>-381089048.77460933</v>
      </c>
      <c r="Y55" s="492"/>
    </row>
    <row r="56" spans="2:25" ht="17.649999999999999" customHeight="1">
      <c r="B56" s="488">
        <v>9</v>
      </c>
      <c r="C56" s="493">
        <f t="shared" ca="1" si="9"/>
        <v>2346435.6974436599</v>
      </c>
      <c r="D56" s="494">
        <f t="shared" ca="1" si="4"/>
        <v>1996016.0666214186</v>
      </c>
      <c r="E56" s="494">
        <f t="shared" ca="1" si="5"/>
        <v>350419.63082224131</v>
      </c>
      <c r="F56" s="494">
        <f t="shared" ca="1" si="6"/>
        <v>368144854.20697808</v>
      </c>
      <c r="G56" s="495">
        <v>45360</v>
      </c>
      <c r="H56" s="494">
        <f t="shared" ca="1" si="7"/>
        <v>9980.0803331070929</v>
      </c>
      <c r="I56" s="496">
        <f t="shared" ca="1" si="8"/>
        <v>174543.9280411714</v>
      </c>
      <c r="J56" s="497">
        <f t="shared" ca="1" si="10"/>
        <v>2530959.7058179383</v>
      </c>
      <c r="O56" s="400">
        <f t="shared" si="11"/>
        <v>29</v>
      </c>
      <c r="Q56" s="491"/>
      <c r="S56" s="390" t="s">
        <v>372</v>
      </c>
      <c r="T56" s="506">
        <f ca="1">+H24</f>
        <v>3742328.7983434284</v>
      </c>
      <c r="U56" s="499"/>
      <c r="V56" s="501"/>
      <c r="W56" s="501"/>
      <c r="Y56" s="492"/>
    </row>
    <row r="57" spans="2:25" ht="17.649999999999999" customHeight="1">
      <c r="B57" s="488">
        <v>10</v>
      </c>
      <c r="C57" s="493">
        <f t="shared" ca="1" si="9"/>
        <v>2346435.6974436599</v>
      </c>
      <c r="D57" s="494">
        <f t="shared" ca="1" si="4"/>
        <v>1994117.960287798</v>
      </c>
      <c r="E57" s="494">
        <f t="shared" ca="1" si="5"/>
        <v>352317.73715586192</v>
      </c>
      <c r="F57" s="494">
        <f t="shared" ca="1" si="6"/>
        <v>367792536.46982223</v>
      </c>
      <c r="G57" s="495">
        <v>45391</v>
      </c>
      <c r="H57" s="494">
        <f t="shared" ca="1" si="7"/>
        <v>9970.5898014389895</v>
      </c>
      <c r="I57" s="496">
        <f t="shared" ca="1" si="8"/>
        <v>186404.01118013321</v>
      </c>
      <c r="J57" s="497">
        <f t="shared" ca="1" si="10"/>
        <v>2542810.2984252321</v>
      </c>
      <c r="O57" s="400">
        <f t="shared" si="11"/>
        <v>31</v>
      </c>
      <c r="Q57" s="491">
        <v>3</v>
      </c>
      <c r="R57" s="433" t="s">
        <v>421</v>
      </c>
      <c r="S57" s="433"/>
      <c r="T57" s="505"/>
      <c r="U57" s="492"/>
      <c r="V57" s="500">
        <f ca="1">-SUM(T58:T59)*D4</f>
        <v>-60531931.760814279</v>
      </c>
      <c r="W57" s="501"/>
      <c r="Y57" s="492"/>
    </row>
    <row r="58" spans="2:25" ht="17.649999999999999" customHeight="1">
      <c r="B58" s="488">
        <v>11</v>
      </c>
      <c r="C58" s="493">
        <f t="shared" ca="1" si="9"/>
        <v>2346435.6974436599</v>
      </c>
      <c r="D58" s="494">
        <f t="shared" ca="1" si="4"/>
        <v>1992209.5725448704</v>
      </c>
      <c r="E58" s="494">
        <f t="shared" ca="1" si="5"/>
        <v>354226.12489878945</v>
      </c>
      <c r="F58" s="494">
        <f t="shared" ca="1" si="6"/>
        <v>367438310.34492344</v>
      </c>
      <c r="G58" s="495">
        <v>45421</v>
      </c>
      <c r="H58" s="494">
        <f t="shared" ca="1" si="7"/>
        <v>9961.0478627243519</v>
      </c>
      <c r="I58" s="496">
        <f t="shared" ca="1" si="8"/>
        <v>180218.34287021286</v>
      </c>
      <c r="J58" s="497">
        <f t="shared" ca="1" si="10"/>
        <v>2536615.0881765969</v>
      </c>
      <c r="O58" s="400">
        <f t="shared" si="11"/>
        <v>30</v>
      </c>
      <c r="Q58" s="491"/>
      <c r="S58" s="390" t="s">
        <v>422</v>
      </c>
      <c r="T58" s="507">
        <f ca="1">+H36</f>
        <v>649979.55010224925</v>
      </c>
      <c r="U58" s="499"/>
      <c r="V58" s="501"/>
      <c r="W58" s="501"/>
      <c r="Y58" s="492"/>
    </row>
    <row r="59" spans="2:25" ht="17.649999999999999" customHeight="1">
      <c r="B59" s="488">
        <v>12</v>
      </c>
      <c r="C59" s="493">
        <f t="shared" ca="1" si="9"/>
        <v>2346435.6974436599</v>
      </c>
      <c r="D59" s="494">
        <f t="shared" ca="1" si="4"/>
        <v>1990290.8477016687</v>
      </c>
      <c r="E59" s="494">
        <f t="shared" ca="1" si="5"/>
        <v>356144.84974199114</v>
      </c>
      <c r="F59" s="494">
        <f t="shared" ca="1" si="6"/>
        <v>367082165.49518144</v>
      </c>
      <c r="G59" s="495">
        <v>45452</v>
      </c>
      <c r="H59" s="494">
        <f t="shared" ca="1" si="7"/>
        <v>9951.4542385083441</v>
      </c>
      <c r="I59" s="496">
        <f t="shared" ca="1" si="8"/>
        <v>186046.2644713129</v>
      </c>
      <c r="J59" s="497">
        <f t="shared" ca="1" si="10"/>
        <v>2542433.4161534812</v>
      </c>
      <c r="O59" s="400">
        <f t="shared" si="11"/>
        <v>31</v>
      </c>
      <c r="Q59" s="491"/>
      <c r="S59" s="390" t="s">
        <v>423</v>
      </c>
      <c r="T59" s="504">
        <f ca="1">+H29*0.4</f>
        <v>9438675.7433667984</v>
      </c>
      <c r="U59" s="499"/>
      <c r="V59" s="501"/>
      <c r="W59" s="501"/>
      <c r="Y59" s="492"/>
    </row>
    <row r="60" spans="2:25" ht="17.649999999999999" customHeight="1">
      <c r="B60" s="488">
        <v>13</v>
      </c>
      <c r="C60" s="493">
        <f t="shared" ca="1" si="9"/>
        <v>2346435.6974436599</v>
      </c>
      <c r="D60" s="494">
        <f t="shared" ca="1" si="4"/>
        <v>1988361.7297655663</v>
      </c>
      <c r="E60" s="494">
        <f t="shared" ca="1" si="5"/>
        <v>358073.96767809358</v>
      </c>
      <c r="F60" s="494">
        <f t="shared" ca="1" si="6"/>
        <v>366724091.52750337</v>
      </c>
      <c r="G60" s="495">
        <v>45482</v>
      </c>
      <c r="H60" s="494">
        <f t="shared" ca="1" si="7"/>
        <v>9941.8086488278313</v>
      </c>
      <c r="I60" s="496">
        <f t="shared" ca="1" si="8"/>
        <v>179870.26109263889</v>
      </c>
      <c r="J60" s="497">
        <f t="shared" ca="1" si="10"/>
        <v>2536247.7671851269</v>
      </c>
      <c r="O60" s="400">
        <f t="shared" si="11"/>
        <v>30</v>
      </c>
      <c r="Q60" s="491">
        <v>4</v>
      </c>
      <c r="R60" s="433" t="s">
        <v>424</v>
      </c>
      <c r="S60" s="433"/>
      <c r="T60" s="504"/>
      <c r="U60" s="499"/>
      <c r="V60" s="501"/>
      <c r="W60" s="501"/>
      <c r="Y60" s="492"/>
    </row>
    <row r="61" spans="2:25" ht="17.649999999999999" customHeight="1">
      <c r="B61" s="488">
        <v>14</v>
      </c>
      <c r="C61" s="493">
        <f t="shared" ca="1" si="9"/>
        <v>2346435.6974436599</v>
      </c>
      <c r="D61" s="494">
        <f t="shared" ca="1" si="4"/>
        <v>1986422.1624406434</v>
      </c>
      <c r="E61" s="494">
        <f t="shared" ca="1" si="5"/>
        <v>360013.53500301647</v>
      </c>
      <c r="F61" s="494">
        <f t="shared" ca="1" si="6"/>
        <v>366364077.99250036</v>
      </c>
      <c r="G61" s="495">
        <v>45513</v>
      </c>
      <c r="H61" s="494">
        <f t="shared" ca="1" si="7"/>
        <v>9932.1108122032165</v>
      </c>
      <c r="I61" s="496">
        <f t="shared" ca="1" si="8"/>
        <v>185684.63167675919</v>
      </c>
      <c r="J61" s="497">
        <f t="shared" ca="1" si="10"/>
        <v>2542052.439932622</v>
      </c>
      <c r="O61" s="400">
        <f t="shared" si="11"/>
        <v>31</v>
      </c>
      <c r="Q61" s="491"/>
      <c r="S61" s="390" t="s">
        <v>425</v>
      </c>
      <c r="T61" s="504">
        <f ca="1">+H30</f>
        <v>7424630.2936721211</v>
      </c>
      <c r="U61" s="492"/>
      <c r="V61" s="500">
        <f ca="1">-SUM(T61:T63)*D4</f>
        <v>-187008186.21754271</v>
      </c>
      <c r="W61" s="501"/>
      <c r="Y61" s="492"/>
    </row>
    <row r="62" spans="2:25" ht="17.649999999999999" customHeight="1">
      <c r="B62" s="488">
        <v>15</v>
      </c>
      <c r="C62" s="493">
        <f t="shared" ca="1" si="9"/>
        <v>2346435.6974436599</v>
      </c>
      <c r="D62" s="494">
        <f t="shared" ca="1" si="4"/>
        <v>1984472.0891260437</v>
      </c>
      <c r="E62" s="494">
        <f t="shared" ca="1" si="5"/>
        <v>361963.60831761616</v>
      </c>
      <c r="F62" s="494">
        <f t="shared" ca="1" si="6"/>
        <v>366002114.38418275</v>
      </c>
      <c r="G62" s="495">
        <v>45544</v>
      </c>
      <c r="H62" s="494">
        <f t="shared" ca="1" si="7"/>
        <v>9922.3604456302182</v>
      </c>
      <c r="I62" s="496">
        <f t="shared" ca="1" si="8"/>
        <v>185502.344823536</v>
      </c>
      <c r="J62" s="497">
        <f t="shared" ca="1" si="10"/>
        <v>2541860.4027128262</v>
      </c>
      <c r="O62" s="400">
        <f t="shared" si="11"/>
        <v>31</v>
      </c>
      <c r="Q62" s="491"/>
      <c r="S62" s="390" t="s">
        <v>426</v>
      </c>
      <c r="T62" s="504">
        <f ca="1">+H37</f>
        <v>22863400.742584996</v>
      </c>
      <c r="U62" s="499"/>
      <c r="V62" s="501"/>
      <c r="W62" s="501"/>
      <c r="Y62" s="492"/>
    </row>
    <row r="63" spans="2:25" ht="17.649999999999999" customHeight="1">
      <c r="B63" s="488">
        <v>16</v>
      </c>
      <c r="C63" s="493">
        <f t="shared" ca="1" si="9"/>
        <v>2346435.6974436599</v>
      </c>
      <c r="D63" s="494">
        <f t="shared" ca="1" si="4"/>
        <v>1982511.4529143232</v>
      </c>
      <c r="E63" s="494">
        <f t="shared" ca="1" si="5"/>
        <v>363924.24452933669</v>
      </c>
      <c r="F63" s="494">
        <f t="shared" ca="1" si="6"/>
        <v>365638190.13965344</v>
      </c>
      <c r="G63" s="495">
        <v>45574</v>
      </c>
      <c r="H63" s="494">
        <f t="shared" ca="1" si="7"/>
        <v>9912.5572645716165</v>
      </c>
      <c r="I63" s="496">
        <f t="shared" ca="1" si="8"/>
        <v>179341.03604824955</v>
      </c>
      <c r="J63" s="497">
        <f t="shared" ca="1" si="10"/>
        <v>2535689.2907564808</v>
      </c>
      <c r="O63" s="400">
        <f t="shared" si="11"/>
        <v>30</v>
      </c>
      <c r="Q63" s="491"/>
      <c r="S63" s="390" t="s">
        <v>427</v>
      </c>
      <c r="T63" s="504">
        <f>+H41</f>
        <v>880000</v>
      </c>
      <c r="U63" s="492"/>
      <c r="V63" s="501"/>
      <c r="W63" s="501"/>
      <c r="Y63" s="492"/>
    </row>
    <row r="64" spans="2:25" ht="17.649999999999999" customHeight="1">
      <c r="B64" s="488">
        <v>17</v>
      </c>
      <c r="C64" s="493">
        <f t="shared" ca="1" si="9"/>
        <v>2346435.6974436599</v>
      </c>
      <c r="D64" s="494">
        <f t="shared" ca="1" si="4"/>
        <v>1980540.1965897896</v>
      </c>
      <c r="E64" s="494">
        <f t="shared" ca="1" si="5"/>
        <v>365895.5008538703</v>
      </c>
      <c r="F64" s="494">
        <f t="shared" ca="1" si="6"/>
        <v>365272294.63879955</v>
      </c>
      <c r="G64" s="495">
        <v>45605</v>
      </c>
      <c r="H64" s="494">
        <f t="shared" ca="1" si="7"/>
        <v>9902.7009829489471</v>
      </c>
      <c r="I64" s="496">
        <f t="shared" ca="1" si="8"/>
        <v>185134.80360737786</v>
      </c>
      <c r="J64" s="497">
        <f t="shared" ca="1" si="10"/>
        <v>2541473.2020339863</v>
      </c>
      <c r="O64" s="400">
        <f t="shared" si="11"/>
        <v>31</v>
      </c>
      <c r="Q64" s="390">
        <v>5</v>
      </c>
      <c r="R64" s="433" t="s">
        <v>428</v>
      </c>
      <c r="S64" s="433"/>
      <c r="T64" s="504"/>
      <c r="U64" s="492"/>
      <c r="V64" s="500">
        <f ca="1">-T65*D4</f>
        <v>-11390998.171826491</v>
      </c>
      <c r="W64" s="501"/>
      <c r="Y64" s="492"/>
    </row>
    <row r="65" spans="2:25" ht="17.649999999999999" customHeight="1">
      <c r="B65" s="488">
        <v>18</v>
      </c>
      <c r="C65" s="493">
        <f t="shared" ca="1" si="9"/>
        <v>2346435.6974436599</v>
      </c>
      <c r="D65" s="494">
        <f t="shared" ca="1" si="4"/>
        <v>1978558.262626831</v>
      </c>
      <c r="E65" s="494">
        <f t="shared" ca="1" si="5"/>
        <v>367877.43481682893</v>
      </c>
      <c r="F65" s="494">
        <f t="shared" ca="1" si="6"/>
        <v>364904417.20398271</v>
      </c>
      <c r="G65" s="495">
        <v>45635</v>
      </c>
      <c r="H65" s="494">
        <f t="shared" ca="1" si="7"/>
        <v>9892.7913131341556</v>
      </c>
      <c r="I65" s="496">
        <f t="shared" ca="1" si="8"/>
        <v>178983.42437301175</v>
      </c>
      <c r="J65" s="497">
        <f t="shared" ca="1" si="10"/>
        <v>2535311.9131298056</v>
      </c>
      <c r="O65" s="400">
        <f t="shared" si="11"/>
        <v>30</v>
      </c>
      <c r="Q65" s="491"/>
      <c r="S65" s="390" t="s">
        <v>429</v>
      </c>
      <c r="T65" s="504">
        <f ca="1">+H35</f>
        <v>1898499.6953044152</v>
      </c>
      <c r="U65" s="499"/>
      <c r="V65" s="501"/>
      <c r="W65" s="501"/>
      <c r="Y65" s="492"/>
    </row>
    <row r="66" spans="2:25" ht="17.649999999999999" customHeight="1">
      <c r="B66" s="488">
        <v>19</v>
      </c>
      <c r="C66" s="493">
        <f t="shared" ca="1" si="9"/>
        <v>2346435.6974436599</v>
      </c>
      <c r="D66" s="494">
        <f t="shared" ca="1" si="4"/>
        <v>1976565.5931882397</v>
      </c>
      <c r="E66" s="494">
        <f t="shared" ca="1" si="5"/>
        <v>369870.10425542016</v>
      </c>
      <c r="F66" s="494">
        <f t="shared" ca="1" si="6"/>
        <v>364534547.09972727</v>
      </c>
      <c r="G66" s="495">
        <v>45666</v>
      </c>
      <c r="H66" s="494">
        <f t="shared" ca="1" si="7"/>
        <v>9882.8279659411983</v>
      </c>
      <c r="I66" s="496">
        <f t="shared" ca="1" si="8"/>
        <v>184763.26991094989</v>
      </c>
      <c r="J66" s="508">
        <f t="shared" ca="1" si="10"/>
        <v>2541081.7953205509</v>
      </c>
      <c r="O66" s="400">
        <f t="shared" si="11"/>
        <v>31</v>
      </c>
      <c r="Q66" s="491">
        <v>6</v>
      </c>
      <c r="R66" s="433" t="s">
        <v>430</v>
      </c>
      <c r="S66" s="433"/>
      <c r="T66" s="504"/>
      <c r="U66" s="499"/>
      <c r="V66" s="501"/>
      <c r="W66" s="501"/>
      <c r="Y66" s="492"/>
    </row>
    <row r="67" spans="2:25" ht="17.649999999999999" customHeight="1">
      <c r="B67" s="488">
        <v>20</v>
      </c>
      <c r="C67" s="493">
        <f t="shared" ca="1" si="9"/>
        <v>2346435.6974436599</v>
      </c>
      <c r="D67" s="494">
        <f t="shared" ca="1" si="4"/>
        <v>1974562.1301235228</v>
      </c>
      <c r="E67" s="494">
        <f t="shared" ca="1" si="5"/>
        <v>371873.56732013705</v>
      </c>
      <c r="F67" s="494">
        <f t="shared" ca="1" si="6"/>
        <v>364162673.53240716</v>
      </c>
      <c r="G67" s="495">
        <v>45697</v>
      </c>
      <c r="H67" s="494">
        <f t="shared" ca="1" si="7"/>
        <v>9872.8106506176136</v>
      </c>
      <c r="I67" s="496">
        <f t="shared" ca="1" si="8"/>
        <v>184575.9923481619</v>
      </c>
      <c r="J67" s="508">
        <f t="shared" ca="1" si="10"/>
        <v>2540884.5004424397</v>
      </c>
      <c r="K67" s="414"/>
      <c r="L67" s="414"/>
      <c r="M67" s="414"/>
      <c r="O67" s="400">
        <f t="shared" si="11"/>
        <v>31</v>
      </c>
      <c r="Q67" s="491"/>
      <c r="S67" s="390" t="s">
        <v>431</v>
      </c>
      <c r="T67" s="504">
        <f ca="1">+H34</f>
        <v>2459313.0240106736</v>
      </c>
      <c r="U67" s="492"/>
      <c r="V67" s="500">
        <f ca="1">-SUM(T67:T68)*D4</f>
        <v>-99703959.834365234</v>
      </c>
      <c r="W67" s="501"/>
      <c r="Y67" s="492"/>
    </row>
    <row r="68" spans="2:25" ht="17.649999999999999" customHeight="1">
      <c r="B68" s="488">
        <v>21</v>
      </c>
      <c r="C68" s="493">
        <f t="shared" ca="1" si="9"/>
        <v>2346435.6974436599</v>
      </c>
      <c r="D68" s="494">
        <f t="shared" ca="1" si="4"/>
        <v>1972547.8149672055</v>
      </c>
      <c r="E68" s="494">
        <f t="shared" ca="1" si="5"/>
        <v>373887.88247645437</v>
      </c>
      <c r="F68" s="494">
        <f t="shared" ca="1" si="6"/>
        <v>363788785.64993072</v>
      </c>
      <c r="G68" s="495">
        <v>45725</v>
      </c>
      <c r="H68" s="494">
        <f t="shared" ca="1" si="7"/>
        <v>9862.7390748360267</v>
      </c>
      <c r="I68" s="496">
        <f t="shared" ca="1" si="8"/>
        <v>166543.7293621542</v>
      </c>
      <c r="J68" s="508">
        <f t="shared" ca="1" si="10"/>
        <v>2522842.1658806503</v>
      </c>
      <c r="K68" s="414"/>
      <c r="L68" s="414"/>
      <c r="M68" s="414"/>
      <c r="O68" s="400">
        <f t="shared" si="11"/>
        <v>28</v>
      </c>
      <c r="S68" s="390" t="s">
        <v>432</v>
      </c>
      <c r="T68" s="504">
        <f ca="1">+H29-T59</f>
        <v>14158013.615050199</v>
      </c>
      <c r="U68" s="509"/>
      <c r="V68" s="492"/>
      <c r="W68" s="501"/>
      <c r="Y68" s="492"/>
    </row>
    <row r="69" spans="2:25" ht="17.649999999999999" customHeight="1">
      <c r="B69" s="488">
        <v>22</v>
      </c>
      <c r="C69" s="493">
        <f t="shared" ca="1" si="9"/>
        <v>2346435.6974436599</v>
      </c>
      <c r="D69" s="494">
        <f t="shared" ca="1" si="4"/>
        <v>1970522.5889371247</v>
      </c>
      <c r="E69" s="494">
        <f t="shared" ca="1" si="5"/>
        <v>375913.10850653518</v>
      </c>
      <c r="F69" s="494">
        <f t="shared" ca="1" si="6"/>
        <v>363412872.54142416</v>
      </c>
      <c r="G69" s="495">
        <v>45756</v>
      </c>
      <c r="H69" s="494">
        <f t="shared" ca="1" si="7"/>
        <v>9852.612944685623</v>
      </c>
      <c r="I69" s="496">
        <f t="shared" ca="1" si="8"/>
        <v>184198.38846741489</v>
      </c>
      <c r="J69" s="508">
        <f t="shared" ca="1" si="10"/>
        <v>2540486.6988557605</v>
      </c>
      <c r="K69" s="414"/>
      <c r="L69" s="414"/>
      <c r="M69" s="414"/>
      <c r="O69" s="400">
        <f t="shared" si="11"/>
        <v>31</v>
      </c>
      <c r="W69" s="492"/>
    </row>
    <row r="70" spans="2:25" ht="17.649999999999999" customHeight="1">
      <c r="B70" s="488">
        <v>23</v>
      </c>
      <c r="C70" s="493">
        <f t="shared" ca="1" si="9"/>
        <v>2346435.6974436599</v>
      </c>
      <c r="D70" s="494">
        <f t="shared" ca="1" si="4"/>
        <v>1968486.3929327142</v>
      </c>
      <c r="E70" s="494">
        <f t="shared" ca="1" si="5"/>
        <v>377949.30451094569</v>
      </c>
      <c r="F70" s="494">
        <f t="shared" ca="1" si="6"/>
        <v>363034923.2369132</v>
      </c>
      <c r="G70" s="495">
        <v>45786</v>
      </c>
      <c r="H70" s="494">
        <f t="shared" ca="1" si="7"/>
        <v>9842.4319646635704</v>
      </c>
      <c r="I70" s="496">
        <f t="shared" ca="1" si="8"/>
        <v>178072.30754529781</v>
      </c>
      <c r="J70" s="508">
        <f t="shared" ca="1" si="10"/>
        <v>2534350.4369536215</v>
      </c>
      <c r="K70" s="414"/>
      <c r="L70" s="414"/>
      <c r="M70" s="414"/>
      <c r="O70" s="400">
        <f t="shared" si="11"/>
        <v>30</v>
      </c>
    </row>
    <row r="71" spans="2:25" ht="17.649999999999999" customHeight="1">
      <c r="B71" s="488">
        <v>24</v>
      </c>
      <c r="C71" s="493">
        <f t="shared" ca="1" si="9"/>
        <v>2346435.6974436599</v>
      </c>
      <c r="D71" s="494">
        <f t="shared" ca="1" si="4"/>
        <v>1966439.1675332799</v>
      </c>
      <c r="E71" s="494">
        <f t="shared" ca="1" si="5"/>
        <v>379996.52991038002</v>
      </c>
      <c r="F71" s="494">
        <f t="shared" ca="1" si="6"/>
        <v>362654926.70700282</v>
      </c>
      <c r="G71" s="495">
        <v>45817</v>
      </c>
      <c r="H71" s="494">
        <f t="shared" ca="1" si="7"/>
        <v>9832.1958376663988</v>
      </c>
      <c r="I71" s="496">
        <f t="shared" ca="1" si="8"/>
        <v>183816.68279895702</v>
      </c>
      <c r="J71" s="508">
        <f t="shared" ca="1" si="10"/>
        <v>2540084.5760802832</v>
      </c>
      <c r="K71" s="414"/>
      <c r="L71" s="414"/>
      <c r="M71" s="414"/>
      <c r="O71" s="400">
        <f t="shared" si="11"/>
        <v>31</v>
      </c>
    </row>
    <row r="72" spans="2:25" ht="17.649999999999999" customHeight="1">
      <c r="B72" s="488">
        <v>25</v>
      </c>
      <c r="C72" s="493">
        <f t="shared" ca="1" si="9"/>
        <v>2346435.6974436599</v>
      </c>
      <c r="D72" s="494">
        <f t="shared" ca="1" si="4"/>
        <v>1964380.8529962653</v>
      </c>
      <c r="E72" s="494">
        <f t="shared" ca="1" si="5"/>
        <v>382054.8444473946</v>
      </c>
      <c r="F72" s="494">
        <f t="shared" ca="1" si="6"/>
        <v>362272871.86255544</v>
      </c>
      <c r="G72" s="495">
        <v>45847</v>
      </c>
      <c r="H72" s="494">
        <f t="shared" ca="1" si="7"/>
        <v>9821.9042649813273</v>
      </c>
      <c r="I72" s="496">
        <f t="shared" ca="1" si="8"/>
        <v>177700.91408643138</v>
      </c>
      <c r="J72" s="508">
        <f t="shared" ca="1" si="10"/>
        <v>2533958.5157950725</v>
      </c>
      <c r="K72" s="414"/>
      <c r="L72" s="414"/>
      <c r="M72" s="414"/>
      <c r="O72" s="400">
        <f t="shared" si="11"/>
        <v>30</v>
      </c>
    </row>
    <row r="73" spans="2:25" ht="17.649999999999999" customHeight="1">
      <c r="B73" s="488">
        <v>26</v>
      </c>
      <c r="C73" s="493">
        <f t="shared" ca="1" si="9"/>
        <v>2346435.6974436599</v>
      </c>
      <c r="D73" s="494">
        <f t="shared" ca="1" si="4"/>
        <v>1962311.3892555088</v>
      </c>
      <c r="E73" s="494">
        <f t="shared" ca="1" si="5"/>
        <v>384124.3081881511</v>
      </c>
      <c r="F73" s="494">
        <f t="shared" ca="1" si="6"/>
        <v>361888747.5543673</v>
      </c>
      <c r="G73" s="495">
        <v>45878</v>
      </c>
      <c r="H73" s="494">
        <f t="shared" ca="1" si="7"/>
        <v>9811.5569462775438</v>
      </c>
      <c r="I73" s="496">
        <f t="shared" ca="1" si="8"/>
        <v>183430.83078640723</v>
      </c>
      <c r="J73" s="508">
        <f t="shared" ca="1" si="10"/>
        <v>2539678.085176345</v>
      </c>
      <c r="K73" s="414"/>
      <c r="L73" s="414"/>
      <c r="M73" s="414"/>
      <c r="O73" s="400">
        <f t="shared" si="11"/>
        <v>31</v>
      </c>
    </row>
    <row r="74" spans="2:25" ht="17.649999999999999" customHeight="1">
      <c r="B74" s="488">
        <v>27</v>
      </c>
      <c r="C74" s="493">
        <f t="shared" ca="1" si="9"/>
        <v>2346435.6974436599</v>
      </c>
      <c r="D74" s="494">
        <f t="shared" ca="1" si="4"/>
        <v>1960230.7159194897</v>
      </c>
      <c r="E74" s="494">
        <f t="shared" ca="1" si="5"/>
        <v>386204.98152417014</v>
      </c>
      <c r="F74" s="494">
        <f t="shared" ca="1" si="6"/>
        <v>361502542.57284313</v>
      </c>
      <c r="G74" s="495">
        <v>45909</v>
      </c>
      <c r="H74" s="494">
        <f t="shared" ca="1" si="7"/>
        <v>9801.1535795974487</v>
      </c>
      <c r="I74" s="496">
        <f t="shared" ca="1" si="8"/>
        <v>183236.33584502796</v>
      </c>
      <c r="J74" s="508">
        <f t="shared" ca="1" si="10"/>
        <v>2539473.1868682853</v>
      </c>
      <c r="K74" s="414"/>
      <c r="L74" s="414"/>
      <c r="M74" s="414"/>
      <c r="O74" s="400">
        <f t="shared" si="11"/>
        <v>31</v>
      </c>
    </row>
    <row r="75" spans="2:25" ht="17.649999999999999" customHeight="1">
      <c r="B75" s="488">
        <v>28</v>
      </c>
      <c r="C75" s="493">
        <f t="shared" ca="1" si="9"/>
        <v>2346435.6974436599</v>
      </c>
      <c r="D75" s="494">
        <f t="shared" ca="1" si="4"/>
        <v>1958138.772269567</v>
      </c>
      <c r="E75" s="494">
        <f t="shared" ca="1" si="5"/>
        <v>388296.92517409287</v>
      </c>
      <c r="F75" s="494">
        <f t="shared" ca="1" si="6"/>
        <v>361114245.64766902</v>
      </c>
      <c r="G75" s="495">
        <v>45939</v>
      </c>
      <c r="H75" s="494">
        <f t="shared" ca="1" si="7"/>
        <v>9790.6938613478342</v>
      </c>
      <c r="I75" s="496">
        <f t="shared" ca="1" si="8"/>
        <v>177136.2458606931</v>
      </c>
      <c r="J75" s="508">
        <f t="shared" ca="1" si="10"/>
        <v>2533362.6371657006</v>
      </c>
      <c r="K75" s="414"/>
      <c r="L75" s="414"/>
      <c r="M75" s="414"/>
      <c r="O75" s="400">
        <f t="shared" si="11"/>
        <v>30</v>
      </c>
    </row>
    <row r="76" spans="2:25" ht="17.649999999999999" customHeight="1">
      <c r="B76" s="488">
        <v>29</v>
      </c>
      <c r="C76" s="493">
        <f t="shared" ca="1" si="9"/>
        <v>2346435.6974436599</v>
      </c>
      <c r="D76" s="494">
        <f t="shared" ca="1" si="4"/>
        <v>1956035.4972582073</v>
      </c>
      <c r="E76" s="494">
        <f t="shared" ca="1" si="5"/>
        <v>390400.20018545259</v>
      </c>
      <c r="F76" s="494">
        <f t="shared" ca="1" si="6"/>
        <v>360723845.44748354</v>
      </c>
      <c r="G76" s="495">
        <v>45970</v>
      </c>
      <c r="H76" s="494">
        <f t="shared" ca="1" si="7"/>
        <v>9780.177486291037</v>
      </c>
      <c r="I76" s="496">
        <f t="shared" ca="1" si="8"/>
        <v>182844.1797129364</v>
      </c>
      <c r="J76" s="508">
        <f t="shared" ca="1" si="10"/>
        <v>2539060.0546428873</v>
      </c>
      <c r="K76" s="414"/>
      <c r="L76" s="414"/>
      <c r="M76" s="414"/>
      <c r="O76" s="400">
        <f t="shared" si="11"/>
        <v>31</v>
      </c>
    </row>
    <row r="77" spans="2:25" ht="17.649999999999999" customHeight="1">
      <c r="B77" s="488">
        <v>30</v>
      </c>
      <c r="C77" s="493">
        <f t="shared" ca="1" si="9"/>
        <v>2346435.6974436599</v>
      </c>
      <c r="D77" s="494">
        <f t="shared" ca="1" si="4"/>
        <v>1953920.8295072026</v>
      </c>
      <c r="E77" s="494">
        <f t="shared" ca="1" si="5"/>
        <v>392514.86793645727</v>
      </c>
      <c r="F77" s="494">
        <f t="shared" ca="1" si="6"/>
        <v>360331330.57954711</v>
      </c>
      <c r="G77" s="495">
        <v>46000</v>
      </c>
      <c r="H77" s="494">
        <f t="shared" ca="1" si="7"/>
        <v>9769.6041475360125</v>
      </c>
      <c r="I77" s="496">
        <f t="shared" ca="1" si="8"/>
        <v>176754.68426926693</v>
      </c>
      <c r="J77" s="508">
        <f t="shared" ca="1" si="10"/>
        <v>2532959.9858604632</v>
      </c>
      <c r="K77" s="414"/>
      <c r="L77" s="414"/>
      <c r="M77" s="414"/>
      <c r="O77" s="400">
        <f t="shared" si="11"/>
        <v>30</v>
      </c>
    </row>
    <row r="78" spans="2:25" ht="17.649999999999999" customHeight="1">
      <c r="B78" s="488">
        <v>31</v>
      </c>
      <c r="C78" s="493">
        <f t="shared" ca="1" si="9"/>
        <v>2346435.6974436599</v>
      </c>
      <c r="D78" s="494">
        <f t="shared" ca="1" si="4"/>
        <v>1951794.7073058803</v>
      </c>
      <c r="E78" s="494">
        <f t="shared" ca="1" si="5"/>
        <v>394640.99013777962</v>
      </c>
      <c r="F78" s="494">
        <f t="shared" ca="1" si="6"/>
        <v>359936689.58940935</v>
      </c>
      <c r="G78" s="495">
        <v>46031</v>
      </c>
      <c r="H78" s="494">
        <f t="shared" ca="1" si="7"/>
        <v>9758.9735365294018</v>
      </c>
      <c r="I78" s="496">
        <f t="shared" ca="1" si="8"/>
        <v>182447.76371677735</v>
      </c>
      <c r="J78" s="508">
        <f t="shared" ca="1" si="10"/>
        <v>2538642.4346969668</v>
      </c>
      <c r="K78" s="414"/>
      <c r="L78" s="414"/>
      <c r="M78" s="414"/>
      <c r="O78" s="400">
        <f t="shared" si="11"/>
        <v>31</v>
      </c>
    </row>
    <row r="79" spans="2:25" ht="17.649999999999999" customHeight="1">
      <c r="B79" s="488">
        <v>32</v>
      </c>
      <c r="C79" s="493">
        <f t="shared" ca="1" si="9"/>
        <v>2346435.6974436599</v>
      </c>
      <c r="D79" s="494">
        <f t="shared" ca="1" si="4"/>
        <v>1949657.0686093008</v>
      </c>
      <c r="E79" s="494">
        <f t="shared" ca="1" si="5"/>
        <v>396778.62883435911</v>
      </c>
      <c r="F79" s="494">
        <f t="shared" ca="1" si="6"/>
        <v>359539910.96057498</v>
      </c>
      <c r="G79" s="495">
        <v>46062</v>
      </c>
      <c r="H79" s="494">
        <f t="shared" ca="1" si="7"/>
        <v>9748.2853430465038</v>
      </c>
      <c r="I79" s="496">
        <f t="shared" ca="1" si="8"/>
        <v>182247.94382877089</v>
      </c>
      <c r="J79" s="508">
        <f t="shared" ca="1" si="10"/>
        <v>2538431.9266154771</v>
      </c>
      <c r="K79" s="414"/>
      <c r="L79" s="414"/>
      <c r="M79" s="414"/>
      <c r="O79" s="400">
        <f t="shared" si="11"/>
        <v>31</v>
      </c>
    </row>
    <row r="80" spans="2:25" ht="17.649999999999999" customHeight="1">
      <c r="B80" s="488">
        <v>33</v>
      </c>
      <c r="C80" s="493">
        <f t="shared" ca="1" si="9"/>
        <v>2346435.6974436599</v>
      </c>
      <c r="D80" s="494">
        <f t="shared" ca="1" si="4"/>
        <v>1947507.8510364478</v>
      </c>
      <c r="E80" s="494">
        <f t="shared" ca="1" si="5"/>
        <v>398927.84640721208</v>
      </c>
      <c r="F80" s="494">
        <f t="shared" ca="1" si="6"/>
        <v>359140983.11416775</v>
      </c>
      <c r="G80" s="495">
        <v>46090</v>
      </c>
      <c r="H80" s="494">
        <f t="shared" ca="1" si="7"/>
        <v>9737.5392551822388</v>
      </c>
      <c r="I80" s="496">
        <f t="shared" ca="1" si="8"/>
        <v>164429.58594596962</v>
      </c>
      <c r="J80" s="508">
        <f t="shared" ca="1" si="10"/>
        <v>2520602.8226448116</v>
      </c>
      <c r="K80" s="414"/>
      <c r="L80" s="414"/>
      <c r="M80" s="414"/>
      <c r="O80" s="400">
        <f t="shared" si="11"/>
        <v>28</v>
      </c>
    </row>
    <row r="81" spans="2:15" ht="17.649999999999999" customHeight="1">
      <c r="B81" s="488">
        <v>34</v>
      </c>
      <c r="C81" s="493">
        <f t="shared" ca="1" si="9"/>
        <v>2346435.6974436599</v>
      </c>
      <c r="D81" s="494">
        <f t="shared" ca="1" si="4"/>
        <v>1945346.9918684086</v>
      </c>
      <c r="E81" s="494">
        <f t="shared" ca="1" si="5"/>
        <v>401088.70557525125</v>
      </c>
      <c r="F81" s="494">
        <f t="shared" ca="1" si="6"/>
        <v>358739894.40859252</v>
      </c>
      <c r="G81" s="495">
        <v>46121</v>
      </c>
      <c r="H81" s="494">
        <f t="shared" ca="1" si="7"/>
        <v>9726.734959342044</v>
      </c>
      <c r="I81" s="496">
        <f t="shared" ca="1" si="8"/>
        <v>181845.05111680692</v>
      </c>
      <c r="J81" s="508">
        <f t="shared" ca="1" si="10"/>
        <v>2538007.4835198089</v>
      </c>
      <c r="K81" s="414"/>
      <c r="L81" s="414"/>
      <c r="M81" s="414"/>
      <c r="O81" s="400">
        <f t="shared" si="11"/>
        <v>31</v>
      </c>
    </row>
    <row r="82" spans="2:15" ht="17.649999999999999" customHeight="1">
      <c r="B82" s="488">
        <v>35</v>
      </c>
      <c r="C82" s="493">
        <f t="shared" ca="1" si="9"/>
        <v>2346435.6974436599</v>
      </c>
      <c r="D82" s="494">
        <f t="shared" ca="1" si="4"/>
        <v>1943174.4280465429</v>
      </c>
      <c r="E82" s="494">
        <f t="shared" ca="1" si="5"/>
        <v>403261.26939711696</v>
      </c>
      <c r="F82" s="494">
        <f t="shared" ca="1" si="6"/>
        <v>358336633.13919538</v>
      </c>
      <c r="G82" s="495">
        <v>46151</v>
      </c>
      <c r="H82" s="494">
        <f t="shared" ca="1" si="7"/>
        <v>9715.8721402327137</v>
      </c>
      <c r="I82" s="496">
        <f t="shared" ca="1" si="8"/>
        <v>175782.54826021031</v>
      </c>
      <c r="J82" s="508">
        <f t="shared" ca="1" si="10"/>
        <v>2531934.1178441029</v>
      </c>
      <c r="K82" s="414"/>
      <c r="L82" s="414"/>
      <c r="M82" s="414"/>
      <c r="O82" s="400">
        <f t="shared" si="11"/>
        <v>30</v>
      </c>
    </row>
    <row r="83" spans="2:15" ht="17.649999999999999" customHeight="1">
      <c r="B83" s="488">
        <v>36</v>
      </c>
      <c r="C83" s="493">
        <f t="shared" ca="1" si="9"/>
        <v>2346435.6974436599</v>
      </c>
      <c r="D83" s="494">
        <f t="shared" ca="1" si="4"/>
        <v>1940990.0961706417</v>
      </c>
      <c r="E83" s="494">
        <f t="shared" ca="1" si="5"/>
        <v>405445.60127301817</v>
      </c>
      <c r="F83" s="494">
        <f t="shared" ca="1" si="6"/>
        <v>357931187.53792238</v>
      </c>
      <c r="G83" s="495">
        <v>46182</v>
      </c>
      <c r="H83" s="494">
        <f t="shared" ca="1" si="7"/>
        <v>9704.9504808532092</v>
      </c>
      <c r="I83" s="496">
        <f t="shared" ca="1" si="8"/>
        <v>181437.78191281258</v>
      </c>
      <c r="J83" s="508">
        <f t="shared" ca="1" si="10"/>
        <v>2537578.4298373256</v>
      </c>
      <c r="K83" s="414"/>
      <c r="L83" s="414"/>
      <c r="M83" s="414"/>
      <c r="O83" s="400">
        <f t="shared" si="11"/>
        <v>31</v>
      </c>
    </row>
    <row r="84" spans="2:15" ht="17.649999999999999" customHeight="1">
      <c r="B84" s="488">
        <v>37</v>
      </c>
      <c r="C84" s="493">
        <f t="shared" ca="1" si="9"/>
        <v>2346435.6974436599</v>
      </c>
      <c r="D84" s="494">
        <f t="shared" ca="1" si="4"/>
        <v>1938793.9324970797</v>
      </c>
      <c r="E84" s="494">
        <f t="shared" ca="1" si="5"/>
        <v>407641.76494658017</v>
      </c>
      <c r="F84" s="494">
        <f t="shared" ca="1" si="6"/>
        <v>357523545.7729758</v>
      </c>
      <c r="G84" s="495">
        <v>46212</v>
      </c>
      <c r="H84" s="494">
        <f t="shared" ca="1" si="7"/>
        <v>9693.9696624853987</v>
      </c>
      <c r="I84" s="496">
        <f t="shared" ca="1" si="8"/>
        <v>175386.28189358194</v>
      </c>
      <c r="J84" s="508">
        <f t="shared" ca="1" si="10"/>
        <v>2531515.9489997271</v>
      </c>
      <c r="K84" s="414"/>
      <c r="L84" s="414"/>
      <c r="M84" s="414"/>
      <c r="O84" s="400">
        <f t="shared" si="11"/>
        <v>30</v>
      </c>
    </row>
    <row r="85" spans="2:15" ht="17.649999999999999" customHeight="1">
      <c r="B85" s="488">
        <v>38</v>
      </c>
      <c r="C85" s="493">
        <f t="shared" ca="1" si="9"/>
        <v>2346435.6974436599</v>
      </c>
      <c r="D85" s="494">
        <f t="shared" ca="1" si="4"/>
        <v>1936585.8729369524</v>
      </c>
      <c r="E85" s="494">
        <f t="shared" ca="1" si="5"/>
        <v>409849.82450670749</v>
      </c>
      <c r="F85" s="494">
        <f t="shared" ca="1" si="6"/>
        <v>357113695.9484691</v>
      </c>
      <c r="G85" s="495">
        <v>46243</v>
      </c>
      <c r="H85" s="494">
        <f t="shared" ca="1" si="7"/>
        <v>9682.9293646847618</v>
      </c>
      <c r="I85" s="496">
        <f t="shared" ca="1" si="8"/>
        <v>181026.0886763834</v>
      </c>
      <c r="J85" s="508">
        <f t="shared" ca="1" si="10"/>
        <v>2537144.7154847281</v>
      </c>
      <c r="K85" s="414"/>
      <c r="L85" s="414"/>
      <c r="M85" s="414"/>
      <c r="O85" s="400">
        <f t="shared" si="11"/>
        <v>31</v>
      </c>
    </row>
    <row r="86" spans="2:15" ht="17.649999999999999" customHeight="1">
      <c r="B86" s="488">
        <v>39</v>
      </c>
      <c r="C86" s="493">
        <f t="shared" ca="1" si="9"/>
        <v>2346435.6974436599</v>
      </c>
      <c r="D86" s="494">
        <f t="shared" ca="1" si="4"/>
        <v>1934365.8530542077</v>
      </c>
      <c r="E86" s="494">
        <f t="shared" ca="1" si="5"/>
        <v>412069.84438945213</v>
      </c>
      <c r="F86" s="494">
        <f t="shared" ca="1" si="6"/>
        <v>356701626.10407966</v>
      </c>
      <c r="G86" s="495">
        <v>46274</v>
      </c>
      <c r="H86" s="494">
        <f t="shared" ca="1" si="7"/>
        <v>9671.8292652710388</v>
      </c>
      <c r="I86" s="496">
        <f t="shared" ca="1" si="8"/>
        <v>180818.56804857485</v>
      </c>
      <c r="J86" s="508">
        <f t="shared" ca="1" si="10"/>
        <v>2536926.0947575057</v>
      </c>
      <c r="K86" s="414"/>
      <c r="L86" s="414"/>
      <c r="M86" s="414"/>
      <c r="O86" s="400">
        <f t="shared" si="11"/>
        <v>31</v>
      </c>
    </row>
    <row r="87" spans="2:15" ht="17.649999999999999" customHeight="1">
      <c r="B87" s="488">
        <v>40</v>
      </c>
      <c r="C87" s="493">
        <f t="shared" ca="1" si="9"/>
        <v>2346435.6974436599</v>
      </c>
      <c r="D87" s="494">
        <f t="shared" ca="1" si="4"/>
        <v>1932133.8080637648</v>
      </c>
      <c r="E87" s="494">
        <f t="shared" ca="1" si="5"/>
        <v>414301.88937989506</v>
      </c>
      <c r="F87" s="494">
        <f t="shared" ca="1" si="6"/>
        <v>356287324.21469975</v>
      </c>
      <c r="G87" s="495">
        <v>46304</v>
      </c>
      <c r="H87" s="494">
        <f t="shared" ca="1" si="7"/>
        <v>9660.669040318824</v>
      </c>
      <c r="I87" s="496">
        <f t="shared" ca="1" si="8"/>
        <v>174783.79679099901</v>
      </c>
      <c r="J87" s="508">
        <f t="shared" ca="1" si="10"/>
        <v>2530880.1632749778</v>
      </c>
      <c r="K87" s="414"/>
      <c r="L87" s="414"/>
      <c r="M87" s="414"/>
      <c r="O87" s="400">
        <f t="shared" si="11"/>
        <v>30</v>
      </c>
    </row>
    <row r="88" spans="2:15" ht="17.649999999999999" customHeight="1">
      <c r="B88" s="488">
        <v>41</v>
      </c>
      <c r="C88" s="493">
        <f t="shared" ca="1" si="9"/>
        <v>2346435.6974436599</v>
      </c>
      <c r="D88" s="494">
        <f t="shared" ca="1" si="4"/>
        <v>1929889.6728296238</v>
      </c>
      <c r="E88" s="494">
        <f t="shared" ca="1" si="5"/>
        <v>416546.02461403608</v>
      </c>
      <c r="F88" s="494">
        <f t="shared" ca="1" si="6"/>
        <v>355870778.19008571</v>
      </c>
      <c r="G88" s="495">
        <v>46335</v>
      </c>
      <c r="H88" s="494">
        <f t="shared" ca="1" si="7"/>
        <v>9649.4483641481183</v>
      </c>
      <c r="I88" s="496">
        <f t="shared" ca="1" si="8"/>
        <v>180400.14849404295</v>
      </c>
      <c r="J88" s="508">
        <f t="shared" ca="1" si="10"/>
        <v>2536485.2943018507</v>
      </c>
      <c r="K88" s="414"/>
      <c r="L88" s="414"/>
      <c r="M88" s="414"/>
      <c r="O88" s="400">
        <f t="shared" si="11"/>
        <v>31</v>
      </c>
    </row>
    <row r="89" spans="2:15" ht="17.649999999999999" customHeight="1">
      <c r="B89" s="488">
        <v>42</v>
      </c>
      <c r="C89" s="493">
        <f t="shared" ca="1" si="9"/>
        <v>2346435.6974436599</v>
      </c>
      <c r="D89" s="494">
        <f t="shared" ca="1" si="4"/>
        <v>1927633.3818629642</v>
      </c>
      <c r="E89" s="494">
        <f t="shared" ca="1" si="5"/>
        <v>418802.31558069563</v>
      </c>
      <c r="F89" s="494">
        <f t="shared" ca="1" si="6"/>
        <v>355451975.87450504</v>
      </c>
      <c r="G89" s="495">
        <v>46365</v>
      </c>
      <c r="H89" s="494">
        <f t="shared" ca="1" si="7"/>
        <v>9638.1669093148212</v>
      </c>
      <c r="I89" s="496">
        <f t="shared" ca="1" si="8"/>
        <v>174376.68131314198</v>
      </c>
      <c r="J89" s="508">
        <f t="shared" ca="1" si="10"/>
        <v>2530450.5456661168</v>
      </c>
      <c r="K89" s="414"/>
      <c r="L89" s="414"/>
      <c r="M89" s="414"/>
      <c r="O89" s="400">
        <f t="shared" si="11"/>
        <v>30</v>
      </c>
    </row>
    <row r="90" spans="2:15" ht="17.649999999999999" customHeight="1">
      <c r="B90" s="488">
        <v>43</v>
      </c>
      <c r="C90" s="493">
        <f t="shared" ca="1" si="9"/>
        <v>2346435.6974436599</v>
      </c>
      <c r="D90" s="494">
        <f t="shared" ca="1" si="4"/>
        <v>1925364.8693202357</v>
      </c>
      <c r="E90" s="494">
        <f t="shared" ca="1" si="5"/>
        <v>421070.8281234242</v>
      </c>
      <c r="F90" s="494">
        <f t="shared" ca="1" si="6"/>
        <v>355030905.04638159</v>
      </c>
      <c r="G90" s="495">
        <v>46396</v>
      </c>
      <c r="H90" s="494">
        <f t="shared" ca="1" si="7"/>
        <v>9626.8243466011791</v>
      </c>
      <c r="I90" s="496">
        <f t="shared" ca="1" si="8"/>
        <v>179977.18378445771</v>
      </c>
      <c r="J90" s="508">
        <f t="shared" ca="1" si="10"/>
        <v>2536039.7055747188</v>
      </c>
      <c r="K90" s="414"/>
      <c r="L90" s="414"/>
      <c r="M90" s="414"/>
      <c r="O90" s="400">
        <f t="shared" si="11"/>
        <v>31</v>
      </c>
    </row>
    <row r="91" spans="2:15" ht="17.649999999999999" customHeight="1">
      <c r="B91" s="488">
        <v>44</v>
      </c>
      <c r="C91" s="493">
        <f t="shared" ca="1" si="9"/>
        <v>2346435.6974436599</v>
      </c>
      <c r="D91" s="494">
        <f t="shared" ca="1" si="4"/>
        <v>1923084.0690012337</v>
      </c>
      <c r="E91" s="494">
        <f t="shared" ca="1" si="5"/>
        <v>423351.62844242621</v>
      </c>
      <c r="F91" s="494">
        <f t="shared" ca="1" si="6"/>
        <v>354607553.41793919</v>
      </c>
      <c r="G91" s="495">
        <v>46427</v>
      </c>
      <c r="H91" s="494">
        <f t="shared" ca="1" si="7"/>
        <v>9615.4203450061686</v>
      </c>
      <c r="I91" s="496">
        <f t="shared" ca="1" si="8"/>
        <v>179763.98158848452</v>
      </c>
      <c r="J91" s="508">
        <f t="shared" ca="1" si="10"/>
        <v>2535815.0993771506</v>
      </c>
      <c r="K91" s="414"/>
      <c r="L91" s="414"/>
      <c r="M91" s="414"/>
      <c r="O91" s="400">
        <f t="shared" si="11"/>
        <v>31</v>
      </c>
    </row>
    <row r="92" spans="2:15" ht="17.649999999999999" customHeight="1">
      <c r="B92" s="488">
        <v>45</v>
      </c>
      <c r="C92" s="493">
        <f t="shared" ca="1" si="9"/>
        <v>2346435.6974436599</v>
      </c>
      <c r="D92" s="494">
        <f t="shared" ca="1" si="4"/>
        <v>1920790.9143471706</v>
      </c>
      <c r="E92" s="494">
        <f t="shared" ca="1" si="5"/>
        <v>425644.78309648926</v>
      </c>
      <c r="F92" s="494">
        <f t="shared" ca="1" si="6"/>
        <v>354181908.63484269</v>
      </c>
      <c r="G92" s="495">
        <v>46455</v>
      </c>
      <c r="H92" s="494">
        <f t="shared" ca="1" si="7"/>
        <v>9603.9545717358524</v>
      </c>
      <c r="I92" s="496">
        <f t="shared" ca="1" si="8"/>
        <v>162173.85442980417</v>
      </c>
      <c r="J92" s="508">
        <f t="shared" ca="1" si="10"/>
        <v>2518213.5064452002</v>
      </c>
      <c r="K92" s="414"/>
      <c r="L92" s="414"/>
      <c r="M92" s="414"/>
      <c r="O92" s="400">
        <f t="shared" si="11"/>
        <v>28</v>
      </c>
    </row>
    <row r="93" spans="2:15" ht="17.649999999999999" customHeight="1">
      <c r="B93" s="488">
        <v>46</v>
      </c>
      <c r="C93" s="493">
        <f t="shared" ca="1" si="9"/>
        <v>2346435.6974436599</v>
      </c>
      <c r="D93" s="494">
        <f t="shared" ca="1" si="4"/>
        <v>1918485.3384387314</v>
      </c>
      <c r="E93" s="494">
        <f t="shared" ca="1" si="5"/>
        <v>427950.3590049285</v>
      </c>
      <c r="F93" s="494">
        <f t="shared" ca="1" si="6"/>
        <v>353753958.27583778</v>
      </c>
      <c r="G93" s="495">
        <v>46486</v>
      </c>
      <c r="H93" s="494">
        <f t="shared" ca="1" si="7"/>
        <v>9592.4266921936578</v>
      </c>
      <c r="I93" s="496">
        <f t="shared" ca="1" si="8"/>
        <v>179334.106405442</v>
      </c>
      <c r="J93" s="508">
        <f t="shared" ca="1" si="10"/>
        <v>2535362.2305412958</v>
      </c>
      <c r="K93" s="414"/>
      <c r="L93" s="414"/>
      <c r="M93" s="414"/>
      <c r="O93" s="400">
        <f t="shared" si="11"/>
        <v>31</v>
      </c>
    </row>
    <row r="94" spans="2:15" ht="17.649999999999999" customHeight="1">
      <c r="B94" s="488">
        <v>47</v>
      </c>
      <c r="C94" s="493">
        <f t="shared" ca="1" si="9"/>
        <v>2346435.6974436599</v>
      </c>
      <c r="D94" s="494">
        <f t="shared" ca="1" si="4"/>
        <v>1916167.2739941215</v>
      </c>
      <c r="E94" s="494">
        <f t="shared" ca="1" si="5"/>
        <v>430268.42344953842</v>
      </c>
      <c r="F94" s="494">
        <f t="shared" ca="1" si="6"/>
        <v>353323689.85238826</v>
      </c>
      <c r="G94" s="495">
        <v>46516</v>
      </c>
      <c r="H94" s="494">
        <f t="shared" ca="1" si="7"/>
        <v>9580.8363699706078</v>
      </c>
      <c r="I94" s="496">
        <f t="shared" ca="1" si="8"/>
        <v>173339.4395551605</v>
      </c>
      <c r="J94" s="508">
        <f t="shared" ca="1" si="10"/>
        <v>2529355.9733687914</v>
      </c>
      <c r="K94" s="414"/>
      <c r="L94" s="414"/>
      <c r="M94" s="414"/>
      <c r="O94" s="400">
        <f t="shared" si="11"/>
        <v>30</v>
      </c>
    </row>
    <row r="95" spans="2:15" ht="17.649999999999999" customHeight="1">
      <c r="B95" s="488">
        <v>48</v>
      </c>
      <c r="C95" s="493">
        <f t="shared" ca="1" si="9"/>
        <v>2346435.6974436599</v>
      </c>
      <c r="D95" s="494">
        <f t="shared" ca="1" si="4"/>
        <v>1913836.6533671031</v>
      </c>
      <c r="E95" s="494">
        <f t="shared" ca="1" si="5"/>
        <v>432599.04407655681</v>
      </c>
      <c r="F95" s="494">
        <f t="shared" ca="1" si="6"/>
        <v>352891090.8083117</v>
      </c>
      <c r="G95" s="495">
        <v>46547</v>
      </c>
      <c r="H95" s="494">
        <f t="shared" ca="1" si="7"/>
        <v>9569.1832668355146</v>
      </c>
      <c r="I95" s="496">
        <f t="shared" ca="1" si="8"/>
        <v>178899.56162859258</v>
      </c>
      <c r="J95" s="508">
        <f t="shared" ca="1" si="10"/>
        <v>2534904.4423390878</v>
      </c>
      <c r="K95" s="414"/>
      <c r="L95" s="414"/>
      <c r="M95" s="414"/>
      <c r="O95" s="400">
        <f t="shared" si="11"/>
        <v>31</v>
      </c>
    </row>
    <row r="96" spans="2:15" ht="17.649999999999999" customHeight="1">
      <c r="B96" s="488">
        <v>49</v>
      </c>
      <c r="C96" s="493">
        <f t="shared" ca="1" si="9"/>
        <v>2346435.6974436599</v>
      </c>
      <c r="D96" s="494">
        <f t="shared" ca="1" si="4"/>
        <v>1911493.4085450217</v>
      </c>
      <c r="E96" s="494">
        <f t="shared" ca="1" si="5"/>
        <v>434942.28889863822</v>
      </c>
      <c r="F96" s="494">
        <f t="shared" ca="1" si="6"/>
        <v>352456148.51941305</v>
      </c>
      <c r="G96" s="495">
        <v>46577</v>
      </c>
      <c r="H96" s="494">
        <f t="shared" ca="1" si="7"/>
        <v>9557.4670427251076</v>
      </c>
      <c r="I96" s="496">
        <f t="shared" ca="1" si="8"/>
        <v>172916.63449607271</v>
      </c>
      <c r="J96" s="508">
        <f t="shared" ca="1" si="10"/>
        <v>2528909.7989824577</v>
      </c>
      <c r="K96" s="414"/>
      <c r="L96" s="414"/>
      <c r="M96" s="414"/>
      <c r="O96" s="400">
        <f t="shared" si="11"/>
        <v>30</v>
      </c>
    </row>
    <row r="97" spans="2:15" ht="17.649999999999999" customHeight="1">
      <c r="B97" s="488">
        <v>50</v>
      </c>
      <c r="C97" s="493">
        <f t="shared" ca="1" si="9"/>
        <v>2346435.6974436599</v>
      </c>
      <c r="D97" s="494">
        <f t="shared" ca="1" si="4"/>
        <v>1909137.4711468208</v>
      </c>
      <c r="E97" s="494">
        <f t="shared" ca="1" si="5"/>
        <v>437298.22629683907</v>
      </c>
      <c r="F97" s="494">
        <f t="shared" ca="1" si="6"/>
        <v>352018850.29311621</v>
      </c>
      <c r="G97" s="495">
        <v>46608</v>
      </c>
      <c r="H97" s="494">
        <f t="shared" ca="1" si="7"/>
        <v>9545.6873557341041</v>
      </c>
      <c r="I97" s="496">
        <f t="shared" ca="1" si="8"/>
        <v>178460.2965336628</v>
      </c>
      <c r="J97" s="508">
        <f t="shared" ca="1" si="10"/>
        <v>2534441.6813330567</v>
      </c>
      <c r="K97" s="414"/>
      <c r="L97" s="414"/>
      <c r="M97" s="414"/>
      <c r="O97" s="400">
        <f t="shared" si="11"/>
        <v>31</v>
      </c>
    </row>
    <row r="98" spans="2:15" ht="17.649999999999999" customHeight="1">
      <c r="B98" s="488">
        <v>51</v>
      </c>
      <c r="C98" s="493">
        <f t="shared" ca="1" si="9"/>
        <v>2346435.6974436599</v>
      </c>
      <c r="D98" s="494">
        <f t="shared" ca="1" si="4"/>
        <v>1906768.7724210462</v>
      </c>
      <c r="E98" s="494">
        <f t="shared" ca="1" si="5"/>
        <v>439666.92502261372</v>
      </c>
      <c r="F98" s="494">
        <f t="shared" ca="1" si="6"/>
        <v>351579183.36809361</v>
      </c>
      <c r="G98" s="495">
        <v>46639</v>
      </c>
      <c r="H98" s="494">
        <f t="shared" ca="1" si="7"/>
        <v>9533.8438621052301</v>
      </c>
      <c r="I98" s="496">
        <f t="shared" ca="1" si="8"/>
        <v>178238.87786508116</v>
      </c>
      <c r="J98" s="508">
        <f t="shared" ca="1" si="10"/>
        <v>2534208.4191708462</v>
      </c>
      <c r="K98" s="414"/>
      <c r="L98" s="414"/>
      <c r="M98" s="414"/>
      <c r="O98" s="400">
        <f t="shared" si="11"/>
        <v>31</v>
      </c>
    </row>
    <row r="99" spans="2:15" ht="17.649999999999999" customHeight="1">
      <c r="B99" s="488">
        <v>52</v>
      </c>
      <c r="C99" s="493">
        <f t="shared" ca="1" si="9"/>
        <v>2346435.6974436599</v>
      </c>
      <c r="D99" s="494">
        <f t="shared" ca="1" si="4"/>
        <v>1904387.2432438405</v>
      </c>
      <c r="E99" s="494">
        <f t="shared" ca="1" si="5"/>
        <v>442048.45419981936</v>
      </c>
      <c r="F99" s="494">
        <f t="shared" ca="1" si="6"/>
        <v>351137134.91389382</v>
      </c>
      <c r="G99" s="495">
        <v>46669</v>
      </c>
      <c r="H99" s="494">
        <f t="shared" ca="1" si="7"/>
        <v>9521.9362162192028</v>
      </c>
      <c r="I99" s="496">
        <f t="shared" ca="1" si="8"/>
        <v>172273.79985036585</v>
      </c>
      <c r="J99" s="508">
        <f t="shared" ca="1" si="10"/>
        <v>2528231.4335102448</v>
      </c>
      <c r="K99" s="414"/>
      <c r="L99" s="414"/>
      <c r="M99" s="414"/>
      <c r="O99" s="400">
        <f t="shared" si="11"/>
        <v>30</v>
      </c>
    </row>
    <row r="100" spans="2:15" ht="17.649999999999999" customHeight="1">
      <c r="B100" s="488">
        <v>53</v>
      </c>
      <c r="C100" s="493">
        <f t="shared" ca="1" si="9"/>
        <v>2346435.6974436599</v>
      </c>
      <c r="D100" s="494">
        <f t="shared" ca="1" si="4"/>
        <v>1901992.814116925</v>
      </c>
      <c r="E100" s="494">
        <f t="shared" ca="1" si="5"/>
        <v>444442.88332673488</v>
      </c>
      <c r="F100" s="494">
        <f t="shared" ca="1" si="6"/>
        <v>350692692.03056711</v>
      </c>
      <c r="G100" s="495">
        <v>46700</v>
      </c>
      <c r="H100" s="494">
        <f t="shared" ca="1" si="7"/>
        <v>9509.964070584625</v>
      </c>
      <c r="I100" s="496">
        <f t="shared" ca="1" si="8"/>
        <v>177792.43597806821</v>
      </c>
      <c r="J100" s="508">
        <f t="shared" ca="1" si="10"/>
        <v>2533738.0974923125</v>
      </c>
      <c r="K100" s="414"/>
      <c r="L100" s="414"/>
      <c r="M100" s="414"/>
      <c r="O100" s="400">
        <f t="shared" si="11"/>
        <v>31</v>
      </c>
    </row>
    <row r="101" spans="2:15" ht="17.649999999999999" customHeight="1">
      <c r="B101" s="488">
        <v>54</v>
      </c>
      <c r="C101" s="493">
        <f t="shared" ca="1" si="9"/>
        <v>2346435.6974436599</v>
      </c>
      <c r="D101" s="494">
        <f t="shared" ca="1" si="4"/>
        <v>1899585.415165572</v>
      </c>
      <c r="E101" s="494">
        <f t="shared" ca="1" si="5"/>
        <v>446850.28227808792</v>
      </c>
      <c r="F101" s="494">
        <f t="shared" ca="1" si="6"/>
        <v>350245841.74828905</v>
      </c>
      <c r="G101" s="495">
        <v>46730</v>
      </c>
      <c r="H101" s="494">
        <f t="shared" ca="1" si="7"/>
        <v>9497.9270758278599</v>
      </c>
      <c r="I101" s="496">
        <f t="shared" ca="1" si="8"/>
        <v>171839.41909497784</v>
      </c>
      <c r="J101" s="508">
        <f t="shared" ca="1" si="10"/>
        <v>2527773.0436144657</v>
      </c>
      <c r="K101" s="414"/>
      <c r="L101" s="414"/>
      <c r="M101" s="414"/>
      <c r="O101" s="400">
        <f t="shared" si="11"/>
        <v>30</v>
      </c>
    </row>
    <row r="102" spans="2:15" ht="17.649999999999999" customHeight="1">
      <c r="B102" s="488">
        <v>55</v>
      </c>
      <c r="C102" s="493">
        <f t="shared" ca="1" si="9"/>
        <v>2346435.6974436599</v>
      </c>
      <c r="D102" s="494">
        <f t="shared" ca="1" si="4"/>
        <v>1897164.9761365657</v>
      </c>
      <c r="E102" s="494">
        <f t="shared" ca="1" si="5"/>
        <v>449270.72130709421</v>
      </c>
      <c r="F102" s="494">
        <f t="shared" ca="1" si="6"/>
        <v>349796571.02698195</v>
      </c>
      <c r="G102" s="495">
        <v>46761</v>
      </c>
      <c r="H102" s="494">
        <f t="shared" ca="1" si="7"/>
        <v>9485.8248806828287</v>
      </c>
      <c r="I102" s="496">
        <f t="shared" ca="1" si="8"/>
        <v>177341.14453855035</v>
      </c>
      <c r="J102" s="508">
        <f t="shared" ca="1" si="10"/>
        <v>2533262.6668628929</v>
      </c>
      <c r="K102" s="414"/>
      <c r="L102" s="414"/>
      <c r="M102" s="414"/>
      <c r="O102" s="400">
        <f t="shared" si="11"/>
        <v>31</v>
      </c>
    </row>
    <row r="103" spans="2:15" ht="17.649999999999999" customHeight="1">
      <c r="B103" s="488">
        <v>56</v>
      </c>
      <c r="C103" s="493">
        <f t="shared" ca="1" si="9"/>
        <v>2346435.6974436599</v>
      </c>
      <c r="D103" s="494">
        <f t="shared" ca="1" si="4"/>
        <v>1894731.4263961522</v>
      </c>
      <c r="E103" s="494">
        <f t="shared" ca="1" si="5"/>
        <v>451704.27104750765</v>
      </c>
      <c r="F103" s="494">
        <f t="shared" ca="1" si="6"/>
        <v>349344866.75593442</v>
      </c>
      <c r="G103" s="495">
        <v>46792</v>
      </c>
      <c r="H103" s="494">
        <f t="shared" ca="1" si="7"/>
        <v>9473.6571319807608</v>
      </c>
      <c r="I103" s="496">
        <f t="shared" ca="1" si="8"/>
        <v>177113.66379666183</v>
      </c>
      <c r="J103" s="508">
        <f t="shared" ca="1" si="10"/>
        <v>2533023.0183723024</v>
      </c>
      <c r="K103" s="414"/>
      <c r="L103" s="414"/>
      <c r="M103" s="414"/>
      <c r="O103" s="400">
        <f t="shared" si="11"/>
        <v>31</v>
      </c>
    </row>
    <row r="104" spans="2:15" ht="17.649999999999999" customHeight="1">
      <c r="B104" s="488">
        <v>57</v>
      </c>
      <c r="C104" s="493">
        <f t="shared" ca="1" si="9"/>
        <v>2346435.6974436599</v>
      </c>
      <c r="D104" s="494">
        <f t="shared" ca="1" si="4"/>
        <v>1892284.6949279781</v>
      </c>
      <c r="E104" s="494">
        <f t="shared" ca="1" si="5"/>
        <v>454151.00251568179</v>
      </c>
      <c r="F104" s="494">
        <f t="shared" ca="1" si="6"/>
        <v>348890715.75341874</v>
      </c>
      <c r="G104" s="495">
        <v>46821</v>
      </c>
      <c r="H104" s="494">
        <f t="shared" ca="1" si="7"/>
        <v>9461.4234746398906</v>
      </c>
      <c r="I104" s="496">
        <f t="shared" ca="1" si="8"/>
        <v>165473.01855339424</v>
      </c>
      <c r="J104" s="508">
        <f t="shared" ca="1" si="10"/>
        <v>2521370.1394716944</v>
      </c>
      <c r="K104" s="414"/>
      <c r="L104" s="414"/>
      <c r="M104" s="414"/>
      <c r="O104" s="400">
        <f t="shared" si="11"/>
        <v>29</v>
      </c>
    </row>
    <row r="105" spans="2:15" ht="17.649999999999999" customHeight="1">
      <c r="B105" s="488">
        <v>58</v>
      </c>
      <c r="C105" s="493">
        <f t="shared" ca="1" si="9"/>
        <v>2346435.6974436599</v>
      </c>
      <c r="D105" s="494">
        <f t="shared" ca="1" si="4"/>
        <v>1889824.7103310183</v>
      </c>
      <c r="E105" s="494">
        <f t="shared" ca="1" si="5"/>
        <v>456610.98711264157</v>
      </c>
      <c r="F105" s="494">
        <f t="shared" ca="1" si="6"/>
        <v>348434104.7663061</v>
      </c>
      <c r="G105" s="495">
        <v>46852</v>
      </c>
      <c r="H105" s="494">
        <f t="shared" ca="1" si="7"/>
        <v>9449.1235516550914</v>
      </c>
      <c r="I105" s="496">
        <f t="shared" ca="1" si="8"/>
        <v>176654.99907648101</v>
      </c>
      <c r="J105" s="508">
        <f t="shared" ca="1" si="10"/>
        <v>2532539.820071796</v>
      </c>
      <c r="K105" s="414"/>
      <c r="L105" s="414"/>
      <c r="M105" s="414"/>
      <c r="O105" s="400">
        <f t="shared" si="11"/>
        <v>31</v>
      </c>
    </row>
    <row r="106" spans="2:15" ht="17.649999999999999" customHeight="1">
      <c r="B106" s="488">
        <v>59</v>
      </c>
      <c r="C106" s="493">
        <f t="shared" ca="1" si="9"/>
        <v>2346435.6974436599</v>
      </c>
      <c r="D106" s="494">
        <f t="shared" ca="1" si="4"/>
        <v>1887351.4008174913</v>
      </c>
      <c r="E106" s="494">
        <f t="shared" ca="1" si="5"/>
        <v>459084.29662616854</v>
      </c>
      <c r="F106" s="494">
        <f t="shared" ca="1" si="6"/>
        <v>347975020.46967995</v>
      </c>
      <c r="G106" s="495">
        <v>46882</v>
      </c>
      <c r="H106" s="494">
        <f t="shared" ca="1" si="7"/>
        <v>9436.7570040874562</v>
      </c>
      <c r="I106" s="496">
        <f t="shared" ca="1" si="8"/>
        <v>170732.71133548996</v>
      </c>
      <c r="J106" s="508">
        <f t="shared" ca="1" si="10"/>
        <v>2526605.1657832372</v>
      </c>
      <c r="K106" s="414"/>
      <c r="L106" s="414"/>
      <c r="M106" s="414"/>
      <c r="O106" s="400">
        <f t="shared" si="11"/>
        <v>30</v>
      </c>
    </row>
    <row r="107" spans="2:15" ht="17.649999999999999" customHeight="1">
      <c r="B107" s="488">
        <v>60</v>
      </c>
      <c r="C107" s="493">
        <f t="shared" ca="1" si="9"/>
        <v>2346435.6974436599</v>
      </c>
      <c r="D107" s="494">
        <f t="shared" ca="1" si="4"/>
        <v>1884864.6942107666</v>
      </c>
      <c r="E107" s="494">
        <f t="shared" ca="1" si="5"/>
        <v>461571.0032328933</v>
      </c>
      <c r="F107" s="494">
        <f t="shared" ca="1" si="6"/>
        <v>347513449.46644706</v>
      </c>
      <c r="G107" s="495">
        <v>46913</v>
      </c>
      <c r="H107" s="494">
        <f t="shared" ca="1" si="7"/>
        <v>9424.3234710538327</v>
      </c>
      <c r="I107" s="496">
        <f t="shared" ca="1" si="8"/>
        <v>176191.35203114792</v>
      </c>
      <c r="J107" s="508">
        <f t="shared" ca="1" si="10"/>
        <v>2532051.3729458619</v>
      </c>
      <c r="K107" s="414"/>
      <c r="L107" s="414"/>
      <c r="M107" s="414"/>
      <c r="O107" s="400">
        <f t="shared" si="11"/>
        <v>31</v>
      </c>
    </row>
    <row r="108" spans="2:15" ht="17.649999999999999" customHeight="1">
      <c r="B108" s="488">
        <v>61</v>
      </c>
      <c r="C108" s="493">
        <f t="shared" ca="1" si="9"/>
        <v>2346435.6974436599</v>
      </c>
      <c r="D108" s="494">
        <f t="shared" ca="1" si="4"/>
        <v>1882364.5179432549</v>
      </c>
      <c r="E108" s="494">
        <f t="shared" ca="1" si="5"/>
        <v>464071.17950040498</v>
      </c>
      <c r="F108" s="494">
        <f t="shared" ca="1" si="6"/>
        <v>347049378.28694665</v>
      </c>
      <c r="G108" s="495">
        <v>46943</v>
      </c>
      <c r="H108" s="494">
        <f t="shared" ca="1" si="7"/>
        <v>9411.8225897162738</v>
      </c>
      <c r="I108" s="496">
        <f t="shared" ca="1" si="8"/>
        <v>170281.59023855903</v>
      </c>
      <c r="J108" s="508">
        <f t="shared" ca="1" si="10"/>
        <v>2526129.1102719354</v>
      </c>
      <c r="K108" s="414"/>
      <c r="L108" s="414"/>
      <c r="M108" s="414"/>
      <c r="O108" s="400">
        <f t="shared" si="11"/>
        <v>30</v>
      </c>
    </row>
    <row r="109" spans="2:15" ht="17.649999999999999" customHeight="1">
      <c r="B109" s="488">
        <v>62</v>
      </c>
      <c r="C109" s="493">
        <f t="shared" ca="1" si="9"/>
        <v>2346435.6974436599</v>
      </c>
      <c r="D109" s="494">
        <f t="shared" ca="1" si="4"/>
        <v>1879850.7990542944</v>
      </c>
      <c r="E109" s="494">
        <f t="shared" ca="1" si="5"/>
        <v>466584.89838936552</v>
      </c>
      <c r="F109" s="494">
        <f t="shared" ca="1" si="6"/>
        <v>346582793.38855731</v>
      </c>
      <c r="G109" s="495">
        <v>46974</v>
      </c>
      <c r="H109" s="494">
        <f t="shared" ca="1" si="7"/>
        <v>9399.2539952714724</v>
      </c>
      <c r="I109" s="496">
        <f t="shared" ca="1" si="8"/>
        <v>175722.66853929064</v>
      </c>
      <c r="J109" s="508">
        <f t="shared" ca="1" si="10"/>
        <v>2531557.6199782221</v>
      </c>
      <c r="K109" s="414"/>
      <c r="L109" s="414"/>
      <c r="M109" s="414"/>
      <c r="O109" s="400">
        <f t="shared" si="11"/>
        <v>31</v>
      </c>
    </row>
    <row r="110" spans="2:15" ht="17.649999999999999" customHeight="1">
      <c r="B110" s="488">
        <v>63</v>
      </c>
      <c r="C110" s="493">
        <f t="shared" ca="1" si="9"/>
        <v>2346435.6974436599</v>
      </c>
      <c r="D110" s="494">
        <f t="shared" ca="1" si="4"/>
        <v>1877323.4641880188</v>
      </c>
      <c r="E110" s="494">
        <f t="shared" ca="1" si="5"/>
        <v>469112.23325564107</v>
      </c>
      <c r="F110" s="494">
        <f t="shared" ca="1" si="6"/>
        <v>346113681.15530169</v>
      </c>
      <c r="G110" s="495">
        <v>47005</v>
      </c>
      <c r="H110" s="494">
        <f t="shared" ca="1" si="7"/>
        <v>9386.6173209400949</v>
      </c>
      <c r="I110" s="496">
        <f t="shared" ca="1" si="8"/>
        <v>175486.42105240619</v>
      </c>
      <c r="J110" s="508">
        <f t="shared" ca="1" si="10"/>
        <v>2531308.7358170059</v>
      </c>
      <c r="K110" s="414"/>
      <c r="L110" s="414"/>
      <c r="M110" s="414"/>
      <c r="O110" s="400">
        <f t="shared" si="11"/>
        <v>31</v>
      </c>
    </row>
    <row r="111" spans="2:15" ht="17.649999999999999" customHeight="1">
      <c r="B111" s="488">
        <v>64</v>
      </c>
      <c r="C111" s="493">
        <f t="shared" ca="1" si="9"/>
        <v>2346435.6974436599</v>
      </c>
      <c r="D111" s="494">
        <f t="shared" ca="1" si="4"/>
        <v>1874782.4395912176</v>
      </c>
      <c r="E111" s="494">
        <f t="shared" ca="1" si="5"/>
        <v>471653.25785244233</v>
      </c>
      <c r="F111" s="494">
        <f t="shared" ca="1" si="6"/>
        <v>345642027.89744925</v>
      </c>
      <c r="G111" s="495">
        <v>47035</v>
      </c>
      <c r="H111" s="494">
        <f t="shared" ca="1" si="7"/>
        <v>9373.9121979560878</v>
      </c>
      <c r="I111" s="496">
        <f t="shared" ca="1" si="8"/>
        <v>169595.70376609781</v>
      </c>
      <c r="J111" s="508">
        <f t="shared" ca="1" si="10"/>
        <v>2525405.3134077135</v>
      </c>
      <c r="K111" s="414"/>
      <c r="L111" s="414"/>
      <c r="M111" s="414"/>
      <c r="O111" s="400">
        <f t="shared" si="11"/>
        <v>30</v>
      </c>
    </row>
    <row r="112" spans="2:15" ht="17.649999999999999" customHeight="1">
      <c r="B112" s="488">
        <v>65</v>
      </c>
      <c r="C112" s="493">
        <f t="shared" ca="1" si="9"/>
        <v>2346435.6974436599</v>
      </c>
      <c r="D112" s="494">
        <f t="shared" ref="D112:D175" ca="1" si="12">+F111*(($H$6/100)/$H$9)</f>
        <v>1872227.6511111835</v>
      </c>
      <c r="E112" s="494">
        <f t="shared" ref="E112:E175" ca="1" si="13">+C112-D112</f>
        <v>474208.04633247643</v>
      </c>
      <c r="F112" s="494">
        <f t="shared" ref="F112:F175" ca="1" si="14">IF(F111&lt;1,0,+F111-E112)</f>
        <v>345167819.85111678</v>
      </c>
      <c r="G112" s="495">
        <v>47066</v>
      </c>
      <c r="H112" s="494">
        <f t="shared" ref="H112:H175" ca="1" si="15">+D112*$H$7/100</f>
        <v>9361.1382555559176</v>
      </c>
      <c r="I112" s="496">
        <f t="shared" ref="I112:I175" ca="1" si="16">+F111*$R$41*O112</f>
        <v>175010.08012540845</v>
      </c>
      <c r="J112" s="508">
        <f t="shared" ca="1" si="10"/>
        <v>2530806.9158246242</v>
      </c>
      <c r="K112" s="414"/>
      <c r="L112" s="414"/>
      <c r="M112" s="414"/>
      <c r="O112" s="400">
        <f t="shared" si="11"/>
        <v>31</v>
      </c>
    </row>
    <row r="113" spans="2:15" ht="17.649999999999999" customHeight="1">
      <c r="B113" s="488">
        <v>66</v>
      </c>
      <c r="C113" s="493">
        <f t="shared" ref="C113:C176" ca="1" si="17">IF(F112&lt;1,0,+$H$8)</f>
        <v>2346435.6974436599</v>
      </c>
      <c r="D113" s="494">
        <f t="shared" ca="1" si="12"/>
        <v>1869659.0241935493</v>
      </c>
      <c r="E113" s="494">
        <f t="shared" ca="1" si="13"/>
        <v>476776.67325011059</v>
      </c>
      <c r="F113" s="494">
        <f t="shared" ca="1" si="14"/>
        <v>344691043.17786664</v>
      </c>
      <c r="G113" s="495">
        <v>47096</v>
      </c>
      <c r="H113" s="494">
        <f t="shared" ca="1" si="15"/>
        <v>9348.2951209677467</v>
      </c>
      <c r="I113" s="496">
        <f t="shared" ca="1" si="16"/>
        <v>169132.23172704718</v>
      </c>
      <c r="J113" s="508">
        <f t="shared" ref="J113:J176" ca="1" si="18">+C113+H113+I113</f>
        <v>2524916.2242916748</v>
      </c>
      <c r="K113" s="414"/>
      <c r="L113" s="414"/>
      <c r="M113" s="414"/>
      <c r="O113" s="400">
        <f t="shared" ref="O113:O176" si="19">+G113-G112</f>
        <v>30</v>
      </c>
    </row>
    <row r="114" spans="2:15" ht="17.649999999999999" customHeight="1">
      <c r="B114" s="488">
        <v>67</v>
      </c>
      <c r="C114" s="493">
        <f t="shared" ca="1" si="17"/>
        <v>2346435.6974436599</v>
      </c>
      <c r="D114" s="494">
        <f t="shared" ca="1" si="12"/>
        <v>1867076.483880111</v>
      </c>
      <c r="E114" s="494">
        <f t="shared" ca="1" si="13"/>
        <v>479359.21356354887</v>
      </c>
      <c r="F114" s="494">
        <f t="shared" ca="1" si="14"/>
        <v>344211683.96430308</v>
      </c>
      <c r="G114" s="495">
        <v>47127</v>
      </c>
      <c r="H114" s="494">
        <f t="shared" ca="1" si="15"/>
        <v>9335.3824194005556</v>
      </c>
      <c r="I114" s="496">
        <f t="shared" ca="1" si="16"/>
        <v>174528.5648623931</v>
      </c>
      <c r="J114" s="508">
        <f t="shared" ca="1" si="18"/>
        <v>2530299.6447254536</v>
      </c>
      <c r="K114" s="414"/>
      <c r="L114" s="414"/>
      <c r="M114" s="414"/>
      <c r="O114" s="400">
        <f t="shared" si="19"/>
        <v>31</v>
      </c>
    </row>
    <row r="115" spans="2:15" ht="17.649999999999999" customHeight="1">
      <c r="B115" s="488">
        <v>68</v>
      </c>
      <c r="C115" s="493">
        <f t="shared" ca="1" si="17"/>
        <v>2346435.6974436599</v>
      </c>
      <c r="D115" s="494">
        <f t="shared" ca="1" si="12"/>
        <v>1864479.9548066417</v>
      </c>
      <c r="E115" s="494">
        <f t="shared" ca="1" si="13"/>
        <v>481955.74263701821</v>
      </c>
      <c r="F115" s="494">
        <f t="shared" ca="1" si="14"/>
        <v>343729728.22166604</v>
      </c>
      <c r="G115" s="495">
        <v>47158</v>
      </c>
      <c r="H115" s="494">
        <f t="shared" ca="1" si="15"/>
        <v>9322.3997740332088</v>
      </c>
      <c r="I115" s="496">
        <f t="shared" ca="1" si="16"/>
        <v>174285.84931392546</v>
      </c>
      <c r="J115" s="508">
        <f t="shared" ca="1" si="18"/>
        <v>2530043.9465316185</v>
      </c>
      <c r="K115" s="414"/>
      <c r="L115" s="414"/>
      <c r="M115" s="414"/>
      <c r="O115" s="400">
        <f t="shared" si="19"/>
        <v>31</v>
      </c>
    </row>
    <row r="116" spans="2:15" ht="17.649999999999999" customHeight="1">
      <c r="B116" s="488">
        <v>69</v>
      </c>
      <c r="C116" s="493">
        <f t="shared" ca="1" si="17"/>
        <v>2346435.6974436599</v>
      </c>
      <c r="D116" s="494">
        <f t="shared" ca="1" si="12"/>
        <v>1861869.3612006912</v>
      </c>
      <c r="E116" s="494">
        <f t="shared" ca="1" si="13"/>
        <v>484566.33624296868</v>
      </c>
      <c r="F116" s="494">
        <f t="shared" ca="1" si="14"/>
        <v>343245161.88542306</v>
      </c>
      <c r="G116" s="495">
        <v>47186</v>
      </c>
      <c r="H116" s="494">
        <f t="shared" ca="1" si="15"/>
        <v>9309.3468060034556</v>
      </c>
      <c r="I116" s="496">
        <f t="shared" ca="1" si="16"/>
        <v>157199.06237337526</v>
      </c>
      <c r="J116" s="508">
        <f t="shared" ca="1" si="18"/>
        <v>2512944.1066230382</v>
      </c>
      <c r="K116" s="414"/>
      <c r="L116" s="414"/>
      <c r="M116" s="414"/>
      <c r="O116" s="400">
        <f t="shared" si="19"/>
        <v>28</v>
      </c>
    </row>
    <row r="117" spans="2:15" ht="17.649999999999999" customHeight="1">
      <c r="B117" s="488">
        <v>70</v>
      </c>
      <c r="C117" s="493">
        <f t="shared" ca="1" si="17"/>
        <v>2346435.6974436599</v>
      </c>
      <c r="D117" s="494">
        <f t="shared" ca="1" si="12"/>
        <v>1859244.626879375</v>
      </c>
      <c r="E117" s="494">
        <f t="shared" ca="1" si="13"/>
        <v>487191.07056428492</v>
      </c>
      <c r="F117" s="494">
        <f t="shared" ca="1" si="14"/>
        <v>342757970.81485879</v>
      </c>
      <c r="G117" s="495">
        <v>47217</v>
      </c>
      <c r="H117" s="494">
        <f t="shared" ca="1" si="15"/>
        <v>9296.2231343968742</v>
      </c>
      <c r="I117" s="496">
        <f t="shared" ca="1" si="16"/>
        <v>173796.46696798588</v>
      </c>
      <c r="J117" s="508">
        <f t="shared" ca="1" si="18"/>
        <v>2529528.3875460429</v>
      </c>
      <c r="K117" s="414"/>
      <c r="L117" s="414"/>
      <c r="M117" s="414"/>
      <c r="O117" s="400">
        <f t="shared" si="19"/>
        <v>31</v>
      </c>
    </row>
    <row r="118" spans="2:15" ht="17.649999999999999" customHeight="1">
      <c r="B118" s="488">
        <v>71</v>
      </c>
      <c r="C118" s="493">
        <f t="shared" ca="1" si="17"/>
        <v>2346435.6974436599</v>
      </c>
      <c r="D118" s="494">
        <f t="shared" ca="1" si="12"/>
        <v>1856605.6752471519</v>
      </c>
      <c r="E118" s="494">
        <f t="shared" ca="1" si="13"/>
        <v>489830.02219650801</v>
      </c>
      <c r="F118" s="494">
        <f t="shared" ca="1" si="14"/>
        <v>342268140.79266226</v>
      </c>
      <c r="G118" s="495">
        <v>47247</v>
      </c>
      <c r="H118" s="494">
        <f t="shared" ca="1" si="15"/>
        <v>9283.0283762357594</v>
      </c>
      <c r="I118" s="496">
        <f t="shared" ca="1" si="16"/>
        <v>167951.40569928079</v>
      </c>
      <c r="J118" s="508">
        <f t="shared" ca="1" si="18"/>
        <v>2523670.1315191761</v>
      </c>
      <c r="K118" s="414"/>
      <c r="L118" s="414"/>
      <c r="M118" s="414"/>
      <c r="O118" s="400">
        <f t="shared" si="19"/>
        <v>30</v>
      </c>
    </row>
    <row r="119" spans="2:15" ht="17.649999999999999" customHeight="1">
      <c r="B119" s="488">
        <v>72</v>
      </c>
      <c r="C119" s="493">
        <f t="shared" ca="1" si="17"/>
        <v>2346435.6974436599</v>
      </c>
      <c r="D119" s="494">
        <f t="shared" ca="1" si="12"/>
        <v>1853952.4292935873</v>
      </c>
      <c r="E119" s="494">
        <f t="shared" ca="1" si="13"/>
        <v>492483.26815007254</v>
      </c>
      <c r="F119" s="494">
        <f t="shared" ca="1" si="14"/>
        <v>341775657.52451217</v>
      </c>
      <c r="G119" s="495">
        <v>47278</v>
      </c>
      <c r="H119" s="494">
        <f t="shared" ca="1" si="15"/>
        <v>9269.762146467936</v>
      </c>
      <c r="I119" s="496">
        <f t="shared" ca="1" si="16"/>
        <v>173301.76862135131</v>
      </c>
      <c r="J119" s="508">
        <f t="shared" ca="1" si="18"/>
        <v>2529007.2282114788</v>
      </c>
      <c r="K119" s="414"/>
      <c r="L119" s="414"/>
      <c r="M119" s="414"/>
      <c r="O119" s="400">
        <f t="shared" si="19"/>
        <v>31</v>
      </c>
    </row>
    <row r="120" spans="2:15" ht="17.649999999999999" customHeight="1">
      <c r="B120" s="488">
        <v>73</v>
      </c>
      <c r="C120" s="493">
        <f t="shared" ca="1" si="17"/>
        <v>2346435.6974436599</v>
      </c>
      <c r="D120" s="494">
        <f t="shared" ca="1" si="12"/>
        <v>1851284.8115911076</v>
      </c>
      <c r="E120" s="494">
        <f t="shared" ca="1" si="13"/>
        <v>495150.88585255225</v>
      </c>
      <c r="F120" s="494">
        <f t="shared" ca="1" si="14"/>
        <v>341280506.6386596</v>
      </c>
      <c r="G120" s="495">
        <v>47308</v>
      </c>
      <c r="H120" s="494">
        <f t="shared" ca="1" si="15"/>
        <v>9256.424057955539</v>
      </c>
      <c r="I120" s="496">
        <f t="shared" ca="1" si="16"/>
        <v>167470.07218701096</v>
      </c>
      <c r="J120" s="508">
        <f t="shared" ca="1" si="18"/>
        <v>2523162.1936886264</v>
      </c>
      <c r="K120" s="414"/>
      <c r="L120" s="414"/>
      <c r="M120" s="414"/>
      <c r="O120" s="400">
        <f t="shared" si="19"/>
        <v>30</v>
      </c>
    </row>
    <row r="121" spans="2:15" ht="17.649999999999999" customHeight="1">
      <c r="B121" s="488">
        <v>74</v>
      </c>
      <c r="C121" s="493">
        <f t="shared" ca="1" si="17"/>
        <v>2346435.6974436599</v>
      </c>
      <c r="D121" s="494">
        <f t="shared" ca="1" si="12"/>
        <v>1848602.7442927395</v>
      </c>
      <c r="E121" s="494">
        <f t="shared" ca="1" si="13"/>
        <v>497832.95315092034</v>
      </c>
      <c r="F121" s="494">
        <f t="shared" ca="1" si="14"/>
        <v>340782673.68550867</v>
      </c>
      <c r="G121" s="495">
        <v>47339</v>
      </c>
      <c r="H121" s="494">
        <f t="shared" ca="1" si="15"/>
        <v>9243.0137214636979</v>
      </c>
      <c r="I121" s="496">
        <f t="shared" ca="1" si="16"/>
        <v>172801.6965280413</v>
      </c>
      <c r="J121" s="508">
        <f t="shared" ca="1" si="18"/>
        <v>2528480.4076931649</v>
      </c>
      <c r="K121" s="414"/>
      <c r="L121" s="414"/>
      <c r="M121" s="414"/>
      <c r="O121" s="400">
        <f t="shared" si="19"/>
        <v>31</v>
      </c>
    </row>
    <row r="122" spans="2:15" ht="17.649999999999999" customHeight="1">
      <c r="B122" s="488">
        <v>75</v>
      </c>
      <c r="C122" s="493">
        <f t="shared" ca="1" si="17"/>
        <v>2346435.6974436599</v>
      </c>
      <c r="D122" s="494">
        <f t="shared" ca="1" si="12"/>
        <v>1845906.1491298387</v>
      </c>
      <c r="E122" s="494">
        <f t="shared" ca="1" si="13"/>
        <v>500529.5483138212</v>
      </c>
      <c r="F122" s="494">
        <f t="shared" ca="1" si="14"/>
        <v>340282144.13719487</v>
      </c>
      <c r="G122" s="495">
        <v>47370</v>
      </c>
      <c r="H122" s="494">
        <f t="shared" ca="1" si="15"/>
        <v>9229.5307456491937</v>
      </c>
      <c r="I122" s="496">
        <f t="shared" ca="1" si="16"/>
        <v>172549.62710942922</v>
      </c>
      <c r="J122" s="508">
        <f t="shared" ca="1" si="18"/>
        <v>2528214.8552987385</v>
      </c>
      <c r="K122" s="414"/>
      <c r="L122" s="414"/>
      <c r="M122" s="414"/>
      <c r="O122" s="400">
        <f t="shared" si="19"/>
        <v>31</v>
      </c>
    </row>
    <row r="123" spans="2:15" ht="17.649999999999999" customHeight="1">
      <c r="B123" s="488">
        <v>76</v>
      </c>
      <c r="C123" s="493">
        <f t="shared" ca="1" si="17"/>
        <v>2346435.6974436599</v>
      </c>
      <c r="D123" s="494">
        <f t="shared" ca="1" si="12"/>
        <v>1843194.9474098056</v>
      </c>
      <c r="E123" s="494">
        <f t="shared" ca="1" si="13"/>
        <v>503240.75003385427</v>
      </c>
      <c r="F123" s="494">
        <f t="shared" ca="1" si="14"/>
        <v>339778903.38716102</v>
      </c>
      <c r="G123" s="495">
        <v>47400</v>
      </c>
      <c r="H123" s="494">
        <f t="shared" ca="1" si="15"/>
        <v>9215.9747370490277</v>
      </c>
      <c r="I123" s="496">
        <f t="shared" ca="1" si="16"/>
        <v>166738.25062722547</v>
      </c>
      <c r="J123" s="508">
        <f t="shared" ca="1" si="18"/>
        <v>2522389.9228079342</v>
      </c>
      <c r="K123" s="414"/>
      <c r="L123" s="414"/>
      <c r="M123" s="414"/>
      <c r="O123" s="400">
        <f t="shared" si="19"/>
        <v>30</v>
      </c>
    </row>
    <row r="124" spans="2:15" ht="17.649999999999999" customHeight="1">
      <c r="B124" s="488">
        <v>77</v>
      </c>
      <c r="C124" s="493">
        <f t="shared" ca="1" si="17"/>
        <v>2346435.6974436599</v>
      </c>
      <c r="D124" s="494">
        <f t="shared" ca="1" si="12"/>
        <v>1840469.060013789</v>
      </c>
      <c r="E124" s="494">
        <f t="shared" ca="1" si="13"/>
        <v>505966.6374298709</v>
      </c>
      <c r="F124" s="494">
        <f t="shared" ca="1" si="14"/>
        <v>339272936.74973112</v>
      </c>
      <c r="G124" s="495">
        <v>47431</v>
      </c>
      <c r="H124" s="494">
        <f t="shared" ca="1" si="15"/>
        <v>9202.3453000689442</v>
      </c>
      <c r="I124" s="496">
        <f t="shared" ca="1" si="16"/>
        <v>172041.38474836585</v>
      </c>
      <c r="J124" s="508">
        <f t="shared" ca="1" si="18"/>
        <v>2527679.4274920947</v>
      </c>
      <c r="K124" s="414"/>
      <c r="L124" s="414"/>
      <c r="M124" s="414"/>
      <c r="O124" s="400">
        <f t="shared" si="19"/>
        <v>31</v>
      </c>
    </row>
    <row r="125" spans="2:15" ht="17.649999999999999" customHeight="1">
      <c r="B125" s="488">
        <v>78</v>
      </c>
      <c r="C125" s="493">
        <f t="shared" ca="1" si="17"/>
        <v>2346435.6974436599</v>
      </c>
      <c r="D125" s="494">
        <f t="shared" ca="1" si="12"/>
        <v>1837728.407394377</v>
      </c>
      <c r="E125" s="494">
        <f t="shared" ca="1" si="13"/>
        <v>508707.29004928283</v>
      </c>
      <c r="F125" s="494">
        <f t="shared" ca="1" si="14"/>
        <v>338764229.45968187</v>
      </c>
      <c r="G125" s="495">
        <v>47461</v>
      </c>
      <c r="H125" s="494">
        <f t="shared" ca="1" si="15"/>
        <v>9188.6420369718853</v>
      </c>
      <c r="I125" s="496">
        <f t="shared" ca="1" si="16"/>
        <v>166243.73900736822</v>
      </c>
      <c r="J125" s="508">
        <f t="shared" ca="1" si="18"/>
        <v>2521868.0784880002</v>
      </c>
      <c r="K125" s="414"/>
      <c r="L125" s="414"/>
      <c r="M125" s="414"/>
      <c r="O125" s="400">
        <f t="shared" si="19"/>
        <v>30</v>
      </c>
    </row>
    <row r="126" spans="2:15" ht="17.649999999999999" customHeight="1">
      <c r="B126" s="488">
        <v>79</v>
      </c>
      <c r="C126" s="493">
        <f t="shared" ca="1" si="17"/>
        <v>2346435.6974436599</v>
      </c>
      <c r="D126" s="494">
        <f t="shared" ca="1" si="12"/>
        <v>1834972.9095732768</v>
      </c>
      <c r="E126" s="494">
        <f t="shared" ca="1" si="13"/>
        <v>511462.78787038312</v>
      </c>
      <c r="F126" s="494">
        <f t="shared" ca="1" si="14"/>
        <v>338252766.67181146</v>
      </c>
      <c r="G126" s="495">
        <v>47492</v>
      </c>
      <c r="H126" s="494">
        <f t="shared" ca="1" si="15"/>
        <v>9174.8645478663839</v>
      </c>
      <c r="I126" s="496">
        <f t="shared" ca="1" si="16"/>
        <v>171527.62151641891</v>
      </c>
      <c r="J126" s="508">
        <f t="shared" ca="1" si="18"/>
        <v>2527138.1835079454</v>
      </c>
      <c r="K126" s="414"/>
      <c r="L126" s="414"/>
      <c r="M126" s="414"/>
      <c r="O126" s="400">
        <f t="shared" si="19"/>
        <v>31</v>
      </c>
    </row>
    <row r="127" spans="2:15" ht="17.649999999999999" customHeight="1">
      <c r="B127" s="488">
        <v>80</v>
      </c>
      <c r="C127" s="493">
        <f t="shared" ca="1" si="17"/>
        <v>2346435.6974436599</v>
      </c>
      <c r="D127" s="494">
        <f t="shared" ca="1" si="12"/>
        <v>1832202.4861389787</v>
      </c>
      <c r="E127" s="494">
        <f t="shared" ca="1" si="13"/>
        <v>514233.21130468114</v>
      </c>
      <c r="F127" s="494">
        <f t="shared" ca="1" si="14"/>
        <v>337738533.4605068</v>
      </c>
      <c r="G127" s="495">
        <v>47523</v>
      </c>
      <c r="H127" s="494">
        <f t="shared" ca="1" si="15"/>
        <v>9161.0124306948928</v>
      </c>
      <c r="I127" s="496">
        <f t="shared" ca="1" si="16"/>
        <v>171268.65085816052</v>
      </c>
      <c r="J127" s="508">
        <f t="shared" ca="1" si="18"/>
        <v>2526865.3607325153</v>
      </c>
      <c r="K127" s="414"/>
      <c r="L127" s="414"/>
      <c r="M127" s="414"/>
      <c r="O127" s="400">
        <f t="shared" si="19"/>
        <v>31</v>
      </c>
    </row>
    <row r="128" spans="2:15" ht="17.649999999999999" customHeight="1">
      <c r="B128" s="488">
        <v>81</v>
      </c>
      <c r="C128" s="493">
        <f t="shared" ca="1" si="17"/>
        <v>2346435.6974436599</v>
      </c>
      <c r="D128" s="494">
        <f t="shared" ca="1" si="12"/>
        <v>1829417.056244412</v>
      </c>
      <c r="E128" s="494">
        <f t="shared" ca="1" si="13"/>
        <v>517018.64119924791</v>
      </c>
      <c r="F128" s="494">
        <f t="shared" ca="1" si="14"/>
        <v>337221514.81930757</v>
      </c>
      <c r="G128" s="495">
        <v>47551</v>
      </c>
      <c r="H128" s="494">
        <f t="shared" ca="1" si="15"/>
        <v>9147.0852812220601</v>
      </c>
      <c r="I128" s="496">
        <f t="shared" ca="1" si="16"/>
        <v>154459.08930260511</v>
      </c>
      <c r="J128" s="508">
        <f t="shared" ca="1" si="18"/>
        <v>2510041.872027487</v>
      </c>
      <c r="K128" s="414"/>
      <c r="L128" s="414"/>
      <c r="M128" s="414"/>
      <c r="O128" s="400">
        <f t="shared" si="19"/>
        <v>28</v>
      </c>
    </row>
    <row r="129" spans="2:15" ht="17.649999999999999" customHeight="1">
      <c r="B129" s="488">
        <v>82</v>
      </c>
      <c r="C129" s="493">
        <f t="shared" ca="1" si="17"/>
        <v>2346435.6974436599</v>
      </c>
      <c r="D129" s="494">
        <f t="shared" ca="1" si="12"/>
        <v>1826616.5386045827</v>
      </c>
      <c r="E129" s="494">
        <f t="shared" ca="1" si="13"/>
        <v>519819.15883907722</v>
      </c>
      <c r="F129" s="494">
        <f t="shared" ca="1" si="14"/>
        <v>336701695.66046846</v>
      </c>
      <c r="G129" s="495">
        <v>47582</v>
      </c>
      <c r="H129" s="494">
        <f t="shared" ca="1" si="15"/>
        <v>9133.0826930229141</v>
      </c>
      <c r="I129" s="496">
        <f t="shared" ca="1" si="16"/>
        <v>170746.49367017605</v>
      </c>
      <c r="J129" s="508">
        <f t="shared" ca="1" si="18"/>
        <v>2526315.2738068593</v>
      </c>
      <c r="K129" s="414"/>
      <c r="L129" s="414"/>
      <c r="M129" s="414"/>
      <c r="O129" s="400">
        <f t="shared" si="19"/>
        <v>31</v>
      </c>
    </row>
    <row r="130" spans="2:15" ht="17.649999999999999" customHeight="1">
      <c r="B130" s="488">
        <v>83</v>
      </c>
      <c r="C130" s="493">
        <f t="shared" ca="1" si="17"/>
        <v>2346435.6974436599</v>
      </c>
      <c r="D130" s="494">
        <f t="shared" ca="1" si="12"/>
        <v>1823800.8514942043</v>
      </c>
      <c r="E130" s="494">
        <f t="shared" ca="1" si="13"/>
        <v>522634.84594945563</v>
      </c>
      <c r="F130" s="494">
        <f t="shared" ca="1" si="14"/>
        <v>336179060.81451899</v>
      </c>
      <c r="G130" s="495">
        <v>47612</v>
      </c>
      <c r="H130" s="494">
        <f t="shared" ca="1" si="15"/>
        <v>9119.0042574710205</v>
      </c>
      <c r="I130" s="496">
        <f t="shared" ca="1" si="16"/>
        <v>164983.83087362954</v>
      </c>
      <c r="J130" s="508">
        <f t="shared" ca="1" si="18"/>
        <v>2520538.5325747603</v>
      </c>
      <c r="K130" s="414"/>
      <c r="L130" s="414"/>
      <c r="M130" s="414"/>
      <c r="O130" s="400">
        <f t="shared" si="19"/>
        <v>30</v>
      </c>
    </row>
    <row r="131" spans="2:15" ht="17.649999999999999" customHeight="1">
      <c r="B131" s="488">
        <v>84</v>
      </c>
      <c r="C131" s="493">
        <f t="shared" ca="1" si="17"/>
        <v>2346435.6974436599</v>
      </c>
      <c r="D131" s="494">
        <f t="shared" ca="1" si="12"/>
        <v>1820969.9127453112</v>
      </c>
      <c r="E131" s="494">
        <f t="shared" ca="1" si="13"/>
        <v>525465.78469834873</v>
      </c>
      <c r="F131" s="494">
        <f t="shared" ca="1" si="14"/>
        <v>335653595.02982062</v>
      </c>
      <c r="G131" s="495">
        <v>47643</v>
      </c>
      <c r="H131" s="494">
        <f t="shared" ca="1" si="15"/>
        <v>9104.8495637265551</v>
      </c>
      <c r="I131" s="496">
        <f t="shared" ca="1" si="16"/>
        <v>170218.66445908477</v>
      </c>
      <c r="J131" s="508">
        <f t="shared" ca="1" si="18"/>
        <v>2525759.2114664712</v>
      </c>
      <c r="K131" s="414"/>
      <c r="L131" s="414"/>
      <c r="M131" s="414"/>
      <c r="O131" s="400">
        <f t="shared" si="19"/>
        <v>31</v>
      </c>
    </row>
    <row r="132" spans="2:15" ht="17.649999999999999" customHeight="1">
      <c r="B132" s="488">
        <v>85</v>
      </c>
      <c r="C132" s="493">
        <f t="shared" ca="1" si="17"/>
        <v>2346435.6974436599</v>
      </c>
      <c r="D132" s="494">
        <f t="shared" ca="1" si="12"/>
        <v>1818123.6397448617</v>
      </c>
      <c r="E132" s="494">
        <f t="shared" ca="1" si="13"/>
        <v>528312.05769879813</v>
      </c>
      <c r="F132" s="494">
        <f t="shared" ca="1" si="14"/>
        <v>335125282.97212183</v>
      </c>
      <c r="G132" s="495">
        <v>47673</v>
      </c>
      <c r="H132" s="494">
        <f t="shared" ca="1" si="15"/>
        <v>9090.618198724309</v>
      </c>
      <c r="I132" s="496">
        <f t="shared" ca="1" si="16"/>
        <v>164470.2615646121</v>
      </c>
      <c r="J132" s="508">
        <f t="shared" ca="1" si="18"/>
        <v>2519996.5772069963</v>
      </c>
      <c r="K132" s="414"/>
      <c r="L132" s="414"/>
      <c r="M132" s="414"/>
      <c r="O132" s="400">
        <f t="shared" si="19"/>
        <v>30</v>
      </c>
    </row>
    <row r="133" spans="2:15" ht="17.649999999999999" customHeight="1">
      <c r="B133" s="488">
        <v>86</v>
      </c>
      <c r="C133" s="493">
        <f t="shared" ca="1" si="17"/>
        <v>2346435.6974436599</v>
      </c>
      <c r="D133" s="494">
        <f t="shared" ca="1" si="12"/>
        <v>1815261.9494323267</v>
      </c>
      <c r="E133" s="494">
        <f t="shared" ca="1" si="13"/>
        <v>531173.74801133317</v>
      </c>
      <c r="F133" s="494">
        <f t="shared" ca="1" si="14"/>
        <v>334594109.22411048</v>
      </c>
      <c r="G133" s="495">
        <v>47704</v>
      </c>
      <c r="H133" s="494">
        <f t="shared" ca="1" si="15"/>
        <v>9076.3097471616329</v>
      </c>
      <c r="I133" s="496">
        <f t="shared" ca="1" si="16"/>
        <v>169685.10161155101</v>
      </c>
      <c r="J133" s="508">
        <f t="shared" ca="1" si="18"/>
        <v>2525197.1088023726</v>
      </c>
      <c r="K133" s="414"/>
      <c r="L133" s="414"/>
      <c r="M133" s="414"/>
      <c r="O133" s="400">
        <f t="shared" si="19"/>
        <v>31</v>
      </c>
    </row>
    <row r="134" spans="2:15" ht="17.649999999999999" customHeight="1">
      <c r="B134" s="488">
        <v>87</v>
      </c>
      <c r="C134" s="493">
        <f t="shared" ca="1" si="17"/>
        <v>2346435.6974436599</v>
      </c>
      <c r="D134" s="494">
        <f t="shared" ca="1" si="12"/>
        <v>1812384.7582972653</v>
      </c>
      <c r="E134" s="494">
        <f t="shared" ca="1" si="13"/>
        <v>534050.93914639461</v>
      </c>
      <c r="F134" s="494">
        <f t="shared" ca="1" si="14"/>
        <v>334060058.28496408</v>
      </c>
      <c r="G134" s="495">
        <v>47735</v>
      </c>
      <c r="H134" s="494">
        <f t="shared" ca="1" si="15"/>
        <v>9061.9237914863261</v>
      </c>
      <c r="I134" s="496">
        <f t="shared" ca="1" si="16"/>
        <v>169416.15063714125</v>
      </c>
      <c r="J134" s="508">
        <f t="shared" ca="1" si="18"/>
        <v>2524913.7718722876</v>
      </c>
      <c r="K134" s="414"/>
      <c r="L134" s="414"/>
      <c r="M134" s="414"/>
      <c r="O134" s="400">
        <f t="shared" si="19"/>
        <v>31</v>
      </c>
    </row>
    <row r="135" spans="2:15" ht="17.649999999999999" customHeight="1">
      <c r="B135" s="488">
        <v>88</v>
      </c>
      <c r="C135" s="493">
        <f t="shared" ca="1" si="17"/>
        <v>2346435.6974436599</v>
      </c>
      <c r="D135" s="494">
        <f t="shared" ca="1" si="12"/>
        <v>1809491.9823768889</v>
      </c>
      <c r="E135" s="494">
        <f t="shared" ca="1" si="13"/>
        <v>536943.71506677102</v>
      </c>
      <c r="F135" s="494">
        <f t="shared" ca="1" si="14"/>
        <v>333523114.56989729</v>
      </c>
      <c r="G135" s="495">
        <v>47765</v>
      </c>
      <c r="H135" s="494">
        <f t="shared" ca="1" si="15"/>
        <v>9047.4599118844435</v>
      </c>
      <c r="I135" s="496">
        <f t="shared" ca="1" si="16"/>
        <v>163689.42855963239</v>
      </c>
      <c r="J135" s="508">
        <f t="shared" ca="1" si="18"/>
        <v>2519172.5859151767</v>
      </c>
      <c r="K135" s="414"/>
      <c r="L135" s="414"/>
      <c r="M135" s="414"/>
      <c r="O135" s="400">
        <f t="shared" si="19"/>
        <v>30</v>
      </c>
    </row>
    <row r="136" spans="2:15" ht="17.649999999999999" customHeight="1">
      <c r="B136" s="488">
        <v>89</v>
      </c>
      <c r="C136" s="493">
        <f t="shared" ca="1" si="17"/>
        <v>2346435.6974436599</v>
      </c>
      <c r="D136" s="494">
        <f t="shared" ca="1" si="12"/>
        <v>1806583.5372536103</v>
      </c>
      <c r="E136" s="494">
        <f t="shared" ca="1" si="13"/>
        <v>539852.16019004956</v>
      </c>
      <c r="F136" s="494">
        <f t="shared" ca="1" si="14"/>
        <v>332983262.40970725</v>
      </c>
      <c r="G136" s="495">
        <v>47796</v>
      </c>
      <c r="H136" s="494">
        <f t="shared" ca="1" si="15"/>
        <v>9032.9176862680524</v>
      </c>
      <c r="I136" s="496">
        <f t="shared" ca="1" si="16"/>
        <v>168873.87034389132</v>
      </c>
      <c r="J136" s="508">
        <f t="shared" ca="1" si="18"/>
        <v>2524342.4854738195</v>
      </c>
      <c r="K136" s="414"/>
      <c r="L136" s="414"/>
      <c r="M136" s="414"/>
      <c r="O136" s="400">
        <f t="shared" si="19"/>
        <v>31</v>
      </c>
    </row>
    <row r="137" spans="2:15" ht="17.649999999999999" customHeight="1">
      <c r="B137" s="488">
        <v>90</v>
      </c>
      <c r="C137" s="493">
        <f t="shared" ca="1" si="17"/>
        <v>2346435.6974436599</v>
      </c>
      <c r="D137" s="494">
        <f t="shared" ca="1" si="12"/>
        <v>1803659.3380525811</v>
      </c>
      <c r="E137" s="494">
        <f t="shared" ca="1" si="13"/>
        <v>542776.35939107882</v>
      </c>
      <c r="F137" s="494">
        <f t="shared" ca="1" si="14"/>
        <v>332440486.05031615</v>
      </c>
      <c r="G137" s="495">
        <v>47826</v>
      </c>
      <c r="H137" s="494">
        <f t="shared" ca="1" si="15"/>
        <v>9018.296690262905</v>
      </c>
      <c r="I137" s="496">
        <f t="shared" ca="1" si="16"/>
        <v>163161.79858075653</v>
      </c>
      <c r="J137" s="508">
        <f t="shared" ca="1" si="18"/>
        <v>2518615.7927146791</v>
      </c>
      <c r="K137" s="414"/>
      <c r="L137" s="414"/>
      <c r="M137" s="414"/>
      <c r="O137" s="400">
        <f t="shared" si="19"/>
        <v>30</v>
      </c>
    </row>
    <row r="138" spans="2:15" ht="17.649999999999999" customHeight="1">
      <c r="B138" s="488">
        <v>91</v>
      </c>
      <c r="C138" s="493">
        <f t="shared" ca="1" si="17"/>
        <v>2346435.6974436599</v>
      </c>
      <c r="D138" s="494">
        <f t="shared" ca="1" si="12"/>
        <v>1800719.2994392125</v>
      </c>
      <c r="E138" s="494">
        <f t="shared" ca="1" si="13"/>
        <v>545716.39800444734</v>
      </c>
      <c r="F138" s="494">
        <f t="shared" ca="1" si="14"/>
        <v>331894769.65231168</v>
      </c>
      <c r="G138" s="495">
        <v>47857</v>
      </c>
      <c r="H138" s="494">
        <f t="shared" ca="1" si="15"/>
        <v>9003.596497196062</v>
      </c>
      <c r="I138" s="496">
        <f t="shared" ca="1" si="16"/>
        <v>168325.69943681007</v>
      </c>
      <c r="J138" s="508">
        <f t="shared" ca="1" si="18"/>
        <v>2523764.993377666</v>
      </c>
      <c r="K138" s="414"/>
      <c r="L138" s="414"/>
      <c r="M138" s="414"/>
      <c r="O138" s="400">
        <f t="shared" si="19"/>
        <v>31</v>
      </c>
    </row>
    <row r="139" spans="2:15" ht="17.649999999999999" customHeight="1">
      <c r="B139" s="488">
        <v>92</v>
      </c>
      <c r="C139" s="493">
        <f t="shared" ca="1" si="17"/>
        <v>2346435.6974436599</v>
      </c>
      <c r="D139" s="494">
        <f t="shared" ca="1" si="12"/>
        <v>1797763.3356166882</v>
      </c>
      <c r="E139" s="494">
        <f t="shared" ca="1" si="13"/>
        <v>548672.36182697164</v>
      </c>
      <c r="F139" s="494">
        <f t="shared" ca="1" si="14"/>
        <v>331346097.29048473</v>
      </c>
      <c r="G139" s="495">
        <v>47888</v>
      </c>
      <c r="H139" s="494">
        <f t="shared" ca="1" si="15"/>
        <v>8988.8166780834417</v>
      </c>
      <c r="I139" s="496">
        <f t="shared" ca="1" si="16"/>
        <v>168049.38503395379</v>
      </c>
      <c r="J139" s="508">
        <f t="shared" ca="1" si="18"/>
        <v>2523473.8991556973</v>
      </c>
      <c r="K139" s="414"/>
      <c r="L139" s="414"/>
      <c r="M139" s="414"/>
      <c r="O139" s="400">
        <f t="shared" si="19"/>
        <v>31</v>
      </c>
    </row>
    <row r="140" spans="2:15" ht="17.649999999999999" customHeight="1">
      <c r="B140" s="488">
        <v>93</v>
      </c>
      <c r="C140" s="493">
        <f t="shared" ca="1" si="17"/>
        <v>2346435.6974436599</v>
      </c>
      <c r="D140" s="494">
        <f t="shared" ca="1" si="12"/>
        <v>1794791.3603234589</v>
      </c>
      <c r="E140" s="494">
        <f t="shared" ca="1" si="13"/>
        <v>551644.33712020097</v>
      </c>
      <c r="F140" s="494">
        <f t="shared" ca="1" si="14"/>
        <v>330794452.95336455</v>
      </c>
      <c r="G140" s="495">
        <v>47916</v>
      </c>
      <c r="H140" s="494">
        <f t="shared" ca="1" si="15"/>
        <v>8973.9568016172943</v>
      </c>
      <c r="I140" s="496">
        <f t="shared" ca="1" si="16"/>
        <v>151535.61516084833</v>
      </c>
      <c r="J140" s="508">
        <f t="shared" ca="1" si="18"/>
        <v>2506945.2694061259</v>
      </c>
      <c r="K140" s="414"/>
      <c r="L140" s="414"/>
      <c r="M140" s="414"/>
      <c r="O140" s="400">
        <f t="shared" si="19"/>
        <v>28</v>
      </c>
    </row>
    <row r="141" spans="2:15" ht="17.649999999999999" customHeight="1">
      <c r="B141" s="488">
        <v>94</v>
      </c>
      <c r="C141" s="493">
        <f t="shared" ca="1" si="17"/>
        <v>2346435.6974436599</v>
      </c>
      <c r="D141" s="494">
        <f t="shared" ca="1" si="12"/>
        <v>1791803.2868307247</v>
      </c>
      <c r="E141" s="494">
        <f t="shared" ca="1" si="13"/>
        <v>554632.4106129352</v>
      </c>
      <c r="F141" s="494">
        <f t="shared" ca="1" si="14"/>
        <v>330239820.54275161</v>
      </c>
      <c r="G141" s="495">
        <v>47947</v>
      </c>
      <c r="H141" s="494">
        <f t="shared" ca="1" si="15"/>
        <v>8959.0164341536238</v>
      </c>
      <c r="I141" s="496">
        <f t="shared" ca="1" si="16"/>
        <v>167492.25801205359</v>
      </c>
      <c r="J141" s="508">
        <f t="shared" ca="1" si="18"/>
        <v>2522886.971889867</v>
      </c>
      <c r="K141" s="414"/>
      <c r="L141" s="414"/>
      <c r="M141" s="414"/>
      <c r="O141" s="400">
        <f t="shared" si="19"/>
        <v>31</v>
      </c>
    </row>
    <row r="142" spans="2:15" ht="17.649999999999999" customHeight="1">
      <c r="B142" s="488">
        <v>95</v>
      </c>
      <c r="C142" s="493">
        <f t="shared" ca="1" si="17"/>
        <v>2346435.6974436599</v>
      </c>
      <c r="D142" s="494">
        <f t="shared" ca="1" si="12"/>
        <v>1788799.0279399047</v>
      </c>
      <c r="E142" s="494">
        <f t="shared" ca="1" si="13"/>
        <v>557636.66950375517</v>
      </c>
      <c r="F142" s="494">
        <f t="shared" ca="1" si="14"/>
        <v>329682183.87324786</v>
      </c>
      <c r="G142" s="495">
        <v>47977</v>
      </c>
      <c r="H142" s="494">
        <f t="shared" ca="1" si="15"/>
        <v>8943.9951396995239</v>
      </c>
      <c r="I142" s="496">
        <f t="shared" ca="1" si="16"/>
        <v>161817.51206594828</v>
      </c>
      <c r="J142" s="508">
        <f t="shared" ca="1" si="18"/>
        <v>2517197.2046493078</v>
      </c>
      <c r="K142" s="414"/>
      <c r="L142" s="414"/>
      <c r="M142" s="414"/>
      <c r="O142" s="400">
        <f t="shared" si="19"/>
        <v>30</v>
      </c>
    </row>
    <row r="143" spans="2:15" ht="17.649999999999999" customHeight="1">
      <c r="B143" s="488">
        <v>96</v>
      </c>
      <c r="C143" s="493">
        <f t="shared" ca="1" si="17"/>
        <v>2346435.6974436599</v>
      </c>
      <c r="D143" s="494">
        <f t="shared" ca="1" si="12"/>
        <v>1785778.4959800926</v>
      </c>
      <c r="E143" s="494">
        <f t="shared" ca="1" si="13"/>
        <v>560657.20146356733</v>
      </c>
      <c r="F143" s="494">
        <f t="shared" ca="1" si="14"/>
        <v>329121526.67178428</v>
      </c>
      <c r="G143" s="495">
        <v>48008</v>
      </c>
      <c r="H143" s="494">
        <f t="shared" ca="1" si="15"/>
        <v>8928.8924799004635</v>
      </c>
      <c r="I143" s="496">
        <f t="shared" ca="1" si="16"/>
        <v>166929.07910115449</v>
      </c>
      <c r="J143" s="508">
        <f t="shared" ca="1" si="18"/>
        <v>2522293.6690247147</v>
      </c>
      <c r="K143" s="414"/>
      <c r="L143" s="414"/>
      <c r="M143" s="414"/>
      <c r="O143" s="400">
        <f t="shared" si="19"/>
        <v>31</v>
      </c>
    </row>
    <row r="144" spans="2:15" ht="17.649999999999999" customHeight="1">
      <c r="B144" s="488">
        <v>97</v>
      </c>
      <c r="C144" s="493">
        <f t="shared" ca="1" si="17"/>
        <v>2346435.6974436599</v>
      </c>
      <c r="D144" s="494">
        <f t="shared" ca="1" si="12"/>
        <v>1782741.6028054983</v>
      </c>
      <c r="E144" s="494">
        <f t="shared" ca="1" si="13"/>
        <v>563694.09463816159</v>
      </c>
      <c r="F144" s="494">
        <f t="shared" ca="1" si="14"/>
        <v>328557832.57714611</v>
      </c>
      <c r="G144" s="495">
        <v>48038</v>
      </c>
      <c r="H144" s="494">
        <f t="shared" ca="1" si="15"/>
        <v>8913.708014027492</v>
      </c>
      <c r="I144" s="496">
        <f t="shared" ca="1" si="16"/>
        <v>161269.54806917429</v>
      </c>
      <c r="J144" s="508">
        <f t="shared" ca="1" si="18"/>
        <v>2516618.953526862</v>
      </c>
      <c r="K144" s="414"/>
      <c r="L144" s="414"/>
      <c r="M144" s="414"/>
      <c r="O144" s="400">
        <f t="shared" si="19"/>
        <v>30</v>
      </c>
    </row>
    <row r="145" spans="2:15" ht="17.649999999999999" customHeight="1">
      <c r="B145" s="488">
        <v>98</v>
      </c>
      <c r="C145" s="493">
        <f t="shared" ca="1" si="17"/>
        <v>2346435.6974436599</v>
      </c>
      <c r="D145" s="494">
        <f t="shared" ca="1" si="12"/>
        <v>1779688.2597928748</v>
      </c>
      <c r="E145" s="494">
        <f t="shared" ca="1" si="13"/>
        <v>566747.43765078508</v>
      </c>
      <c r="F145" s="494">
        <f t="shared" ca="1" si="14"/>
        <v>327991085.13949531</v>
      </c>
      <c r="G145" s="495">
        <v>48069</v>
      </c>
      <c r="H145" s="494">
        <f t="shared" ca="1" si="15"/>
        <v>8898.4412989643733</v>
      </c>
      <c r="I145" s="496">
        <f t="shared" ca="1" si="16"/>
        <v>166359.78256156165</v>
      </c>
      <c r="J145" s="508">
        <f t="shared" ca="1" si="18"/>
        <v>2521693.9213041859</v>
      </c>
      <c r="K145" s="414"/>
      <c r="L145" s="414"/>
      <c r="M145" s="414"/>
      <c r="O145" s="400">
        <f t="shared" si="19"/>
        <v>31</v>
      </c>
    </row>
    <row r="146" spans="2:15" ht="17.649999999999999" customHeight="1">
      <c r="B146" s="488">
        <v>99</v>
      </c>
      <c r="C146" s="493">
        <f t="shared" ca="1" si="17"/>
        <v>2346435.6974436599</v>
      </c>
      <c r="D146" s="494">
        <f t="shared" ca="1" si="12"/>
        <v>1776618.3778389329</v>
      </c>
      <c r="E146" s="494">
        <f t="shared" ca="1" si="13"/>
        <v>569817.31960472697</v>
      </c>
      <c r="F146" s="494">
        <f t="shared" ca="1" si="14"/>
        <v>327421267.81989056</v>
      </c>
      <c r="G146" s="495">
        <v>48100</v>
      </c>
      <c r="H146" s="494">
        <f t="shared" ca="1" si="15"/>
        <v>8883.091889194664</v>
      </c>
      <c r="I146" s="496">
        <f t="shared" ca="1" si="16"/>
        <v>166072.81944229777</v>
      </c>
      <c r="J146" s="508">
        <f t="shared" ca="1" si="18"/>
        <v>2521391.6087751524</v>
      </c>
      <c r="K146" s="414"/>
      <c r="L146" s="414"/>
      <c r="M146" s="414"/>
      <c r="O146" s="400">
        <f t="shared" si="19"/>
        <v>31</v>
      </c>
    </row>
    <row r="147" spans="2:15" ht="17.649999999999999" customHeight="1">
      <c r="B147" s="488">
        <v>100</v>
      </c>
      <c r="C147" s="493">
        <f t="shared" ca="1" si="17"/>
        <v>2346435.6974436599</v>
      </c>
      <c r="D147" s="494">
        <f t="shared" ca="1" si="12"/>
        <v>1773531.8673577406</v>
      </c>
      <c r="E147" s="494">
        <f t="shared" ca="1" si="13"/>
        <v>572903.83008591924</v>
      </c>
      <c r="F147" s="494">
        <f t="shared" ca="1" si="14"/>
        <v>326848363.98980463</v>
      </c>
      <c r="G147" s="495">
        <v>48130</v>
      </c>
      <c r="H147" s="494">
        <f t="shared" ca="1" si="15"/>
        <v>8867.6593367887035</v>
      </c>
      <c r="I147" s="496">
        <f t="shared" ca="1" si="16"/>
        <v>160436.42123174635</v>
      </c>
      <c r="J147" s="508">
        <f t="shared" ca="1" si="18"/>
        <v>2515739.7780121947</v>
      </c>
      <c r="K147" s="414"/>
      <c r="L147" s="414"/>
      <c r="M147" s="414"/>
      <c r="O147" s="400">
        <f t="shared" si="19"/>
        <v>30</v>
      </c>
    </row>
    <row r="148" spans="2:15" ht="17.649999999999999" customHeight="1">
      <c r="B148" s="488">
        <v>101</v>
      </c>
      <c r="C148" s="493">
        <f t="shared" ca="1" si="17"/>
        <v>2346435.6974436599</v>
      </c>
      <c r="D148" s="494">
        <f t="shared" ca="1" si="12"/>
        <v>1770428.6382781086</v>
      </c>
      <c r="E148" s="494">
        <f t="shared" ca="1" si="13"/>
        <v>576007.05916555133</v>
      </c>
      <c r="F148" s="494">
        <f t="shared" ca="1" si="14"/>
        <v>326272356.93063909</v>
      </c>
      <c r="G148" s="495">
        <v>48161</v>
      </c>
      <c r="H148" s="494">
        <f t="shared" ca="1" si="15"/>
        <v>8852.1431913905435</v>
      </c>
      <c r="I148" s="496">
        <f t="shared" ca="1" si="16"/>
        <v>165494.22163350441</v>
      </c>
      <c r="J148" s="508">
        <f t="shared" ca="1" si="18"/>
        <v>2520782.0622685552</v>
      </c>
      <c r="K148" s="414"/>
      <c r="L148" s="414"/>
      <c r="M148" s="414"/>
      <c r="O148" s="400">
        <f t="shared" si="19"/>
        <v>31</v>
      </c>
    </row>
    <row r="149" spans="2:15" ht="17.649999999999999" customHeight="1">
      <c r="B149" s="488">
        <v>102</v>
      </c>
      <c r="C149" s="493">
        <f t="shared" ca="1" si="17"/>
        <v>2346435.6974436599</v>
      </c>
      <c r="D149" s="494">
        <f t="shared" ca="1" si="12"/>
        <v>1767308.6000409618</v>
      </c>
      <c r="E149" s="494">
        <f t="shared" ca="1" si="13"/>
        <v>579127.09740269813</v>
      </c>
      <c r="F149" s="494">
        <f t="shared" ca="1" si="14"/>
        <v>325693229.8332364</v>
      </c>
      <c r="G149" s="495">
        <v>48191</v>
      </c>
      <c r="H149" s="494">
        <f t="shared" ca="1" si="15"/>
        <v>8836.5430002048088</v>
      </c>
      <c r="I149" s="496">
        <f t="shared" ca="1" si="16"/>
        <v>159873.45489601314</v>
      </c>
      <c r="J149" s="508">
        <f t="shared" ca="1" si="18"/>
        <v>2515145.6953398781</v>
      </c>
      <c r="K149" s="414"/>
      <c r="L149" s="414"/>
      <c r="M149" s="414"/>
      <c r="O149" s="400">
        <f t="shared" si="19"/>
        <v>30</v>
      </c>
    </row>
    <row r="150" spans="2:15" ht="17.649999999999999" customHeight="1">
      <c r="B150" s="488">
        <v>103</v>
      </c>
      <c r="C150" s="493">
        <f t="shared" ca="1" si="17"/>
        <v>2346435.6974436599</v>
      </c>
      <c r="D150" s="494">
        <f t="shared" ca="1" si="12"/>
        <v>1764171.6615966973</v>
      </c>
      <c r="E150" s="494">
        <f t="shared" ca="1" si="13"/>
        <v>582264.03584696259</v>
      </c>
      <c r="F150" s="494">
        <f t="shared" ca="1" si="14"/>
        <v>325110965.79738945</v>
      </c>
      <c r="G150" s="495">
        <v>48222</v>
      </c>
      <c r="H150" s="494">
        <f t="shared" ca="1" si="15"/>
        <v>8820.8583079834862</v>
      </c>
      <c r="I150" s="496">
        <f t="shared" ca="1" si="16"/>
        <v>164909.338705562</v>
      </c>
      <c r="J150" s="508">
        <f t="shared" ca="1" si="18"/>
        <v>2520165.8944572052</v>
      </c>
      <c r="K150" s="414"/>
      <c r="L150" s="414"/>
      <c r="M150" s="414"/>
      <c r="O150" s="400">
        <f t="shared" si="19"/>
        <v>31</v>
      </c>
    </row>
    <row r="151" spans="2:15" ht="17.649999999999999" customHeight="1">
      <c r="B151" s="488">
        <v>104</v>
      </c>
      <c r="C151" s="493">
        <f t="shared" ca="1" si="17"/>
        <v>2346435.6974436599</v>
      </c>
      <c r="D151" s="494">
        <f t="shared" ca="1" si="12"/>
        <v>1761017.7314025261</v>
      </c>
      <c r="E151" s="494">
        <f t="shared" ca="1" si="13"/>
        <v>585417.96604113374</v>
      </c>
      <c r="F151" s="494">
        <f t="shared" ca="1" si="14"/>
        <v>324525547.8313483</v>
      </c>
      <c r="G151" s="495">
        <v>48253</v>
      </c>
      <c r="H151" s="494">
        <f t="shared" ca="1" si="15"/>
        <v>8805.0886570126313</v>
      </c>
      <c r="I151" s="496">
        <f t="shared" ca="1" si="16"/>
        <v>164614.5190154115</v>
      </c>
      <c r="J151" s="508">
        <f t="shared" ca="1" si="18"/>
        <v>2519855.3051160839</v>
      </c>
      <c r="K151" s="414"/>
      <c r="L151" s="414"/>
      <c r="M151" s="414"/>
      <c r="O151" s="400">
        <f t="shared" si="19"/>
        <v>31</v>
      </c>
    </row>
    <row r="152" spans="2:15" ht="17.649999999999999" customHeight="1">
      <c r="B152" s="488">
        <v>105</v>
      </c>
      <c r="C152" s="493">
        <f t="shared" ca="1" si="17"/>
        <v>2346435.6974436599</v>
      </c>
      <c r="D152" s="494">
        <f t="shared" ca="1" si="12"/>
        <v>1757846.7174198034</v>
      </c>
      <c r="E152" s="494">
        <f t="shared" ca="1" si="13"/>
        <v>588588.98002385651</v>
      </c>
      <c r="F152" s="494">
        <f t="shared" ca="1" si="14"/>
        <v>323936958.85132444</v>
      </c>
      <c r="G152" s="495">
        <v>48282</v>
      </c>
      <c r="H152" s="494">
        <f t="shared" ca="1" si="15"/>
        <v>8789.2335870990173</v>
      </c>
      <c r="I152" s="496">
        <f t="shared" ca="1" si="16"/>
        <v>153716.93448944861</v>
      </c>
      <c r="J152" s="508">
        <f t="shared" ca="1" si="18"/>
        <v>2508941.8655202077</v>
      </c>
      <c r="K152" s="414"/>
      <c r="L152" s="414"/>
      <c r="M152" s="414"/>
      <c r="O152" s="400">
        <f t="shared" si="19"/>
        <v>29</v>
      </c>
    </row>
    <row r="153" spans="2:15" ht="17.649999999999999" customHeight="1">
      <c r="B153" s="488">
        <v>106</v>
      </c>
      <c r="C153" s="493">
        <f t="shared" ca="1" si="17"/>
        <v>2346435.6974436599</v>
      </c>
      <c r="D153" s="494">
        <f t="shared" ca="1" si="12"/>
        <v>1754658.5271113408</v>
      </c>
      <c r="E153" s="494">
        <f t="shared" ca="1" si="13"/>
        <v>591777.1703323191</v>
      </c>
      <c r="F153" s="494">
        <f t="shared" ca="1" si="14"/>
        <v>323345181.68099213</v>
      </c>
      <c r="G153" s="495">
        <v>48313</v>
      </c>
      <c r="H153" s="494">
        <f t="shared" ca="1" si="15"/>
        <v>8773.2926355567033</v>
      </c>
      <c r="I153" s="496">
        <f t="shared" ca="1" si="16"/>
        <v>164020.08016505392</v>
      </c>
      <c r="J153" s="508">
        <f t="shared" ca="1" si="18"/>
        <v>2519229.0702442704</v>
      </c>
      <c r="K153" s="414"/>
      <c r="L153" s="414"/>
      <c r="M153" s="414"/>
      <c r="O153" s="400">
        <f t="shared" si="19"/>
        <v>31</v>
      </c>
    </row>
    <row r="154" spans="2:15" ht="17.649999999999999" customHeight="1">
      <c r="B154" s="488">
        <v>107</v>
      </c>
      <c r="C154" s="493">
        <f t="shared" ca="1" si="17"/>
        <v>2346435.6974436599</v>
      </c>
      <c r="D154" s="494">
        <f t="shared" ca="1" si="12"/>
        <v>1751453.0674387075</v>
      </c>
      <c r="E154" s="494">
        <f t="shared" ca="1" si="13"/>
        <v>594982.63000495243</v>
      </c>
      <c r="F154" s="494">
        <f t="shared" ca="1" si="14"/>
        <v>322750199.05098718</v>
      </c>
      <c r="G154" s="495">
        <v>48343</v>
      </c>
      <c r="H154" s="494">
        <f t="shared" ca="1" si="15"/>
        <v>8757.2653371935376</v>
      </c>
      <c r="I154" s="496">
        <f t="shared" ca="1" si="16"/>
        <v>158439.13902368612</v>
      </c>
      <c r="J154" s="508">
        <f t="shared" ca="1" si="18"/>
        <v>2513632.1018045396</v>
      </c>
      <c r="K154" s="414"/>
      <c r="L154" s="414"/>
      <c r="M154" s="414"/>
      <c r="O154" s="400">
        <f t="shared" si="19"/>
        <v>30</v>
      </c>
    </row>
    <row r="155" spans="2:15" ht="17.649999999999999" customHeight="1">
      <c r="B155" s="488">
        <v>108</v>
      </c>
      <c r="C155" s="493">
        <f t="shared" ca="1" si="17"/>
        <v>2346435.6974436599</v>
      </c>
      <c r="D155" s="494">
        <f t="shared" ca="1" si="12"/>
        <v>1748230.2448595141</v>
      </c>
      <c r="E155" s="494">
        <f t="shared" ca="1" si="13"/>
        <v>598205.45258414582</v>
      </c>
      <c r="F155" s="494">
        <f t="shared" ca="1" si="14"/>
        <v>322151993.59840304</v>
      </c>
      <c r="G155" s="495">
        <v>48374</v>
      </c>
      <c r="H155" s="494">
        <f t="shared" ca="1" si="15"/>
        <v>8741.1512242975696</v>
      </c>
      <c r="I155" s="496">
        <f t="shared" ca="1" si="16"/>
        <v>163419.18411948316</v>
      </c>
      <c r="J155" s="508">
        <f t="shared" ca="1" si="18"/>
        <v>2518596.0327874403</v>
      </c>
      <c r="K155" s="414"/>
      <c r="L155" s="414"/>
      <c r="M155" s="414"/>
      <c r="O155" s="400">
        <f t="shared" si="19"/>
        <v>31</v>
      </c>
    </row>
    <row r="156" spans="2:15" ht="17.649999999999999" customHeight="1">
      <c r="B156" s="488">
        <v>109</v>
      </c>
      <c r="C156" s="493">
        <f t="shared" ca="1" si="17"/>
        <v>2346435.6974436599</v>
      </c>
      <c r="D156" s="494">
        <f t="shared" ca="1" si="12"/>
        <v>1744989.9653246831</v>
      </c>
      <c r="E156" s="494">
        <f t="shared" ca="1" si="13"/>
        <v>601445.73211897677</v>
      </c>
      <c r="F156" s="494">
        <f t="shared" ca="1" si="14"/>
        <v>321550547.86628407</v>
      </c>
      <c r="G156" s="495">
        <v>48404</v>
      </c>
      <c r="H156" s="494">
        <f t="shared" ca="1" si="15"/>
        <v>8724.949826623415</v>
      </c>
      <c r="I156" s="496">
        <f t="shared" ca="1" si="16"/>
        <v>157854.47686321748</v>
      </c>
      <c r="J156" s="508">
        <f t="shared" ca="1" si="18"/>
        <v>2513015.1241335007</v>
      </c>
      <c r="K156" s="414"/>
      <c r="L156" s="414"/>
      <c r="M156" s="414"/>
      <c r="O156" s="400">
        <f t="shared" si="19"/>
        <v>30</v>
      </c>
    </row>
    <row r="157" spans="2:15" ht="17.649999999999999" customHeight="1">
      <c r="B157" s="488">
        <v>110</v>
      </c>
      <c r="C157" s="493">
        <f t="shared" ca="1" si="17"/>
        <v>2346435.6974436599</v>
      </c>
      <c r="D157" s="494">
        <f t="shared" ca="1" si="12"/>
        <v>1741732.1342757056</v>
      </c>
      <c r="E157" s="494">
        <f t="shared" ca="1" si="13"/>
        <v>604703.56316795433</v>
      </c>
      <c r="F157" s="494">
        <f t="shared" ca="1" si="14"/>
        <v>320945844.30311614</v>
      </c>
      <c r="G157" s="495">
        <v>48435</v>
      </c>
      <c r="H157" s="494">
        <f t="shared" ca="1" si="15"/>
        <v>8708.6606713785277</v>
      </c>
      <c r="I157" s="496">
        <f t="shared" ca="1" si="16"/>
        <v>162811.76073629517</v>
      </c>
      <c r="J157" s="508">
        <f t="shared" ca="1" si="18"/>
        <v>2517956.1188513334</v>
      </c>
      <c r="K157" s="414"/>
      <c r="L157" s="414"/>
      <c r="M157" s="414"/>
      <c r="O157" s="400">
        <f t="shared" si="19"/>
        <v>31</v>
      </c>
    </row>
    <row r="158" spans="2:15" ht="17.649999999999999" customHeight="1">
      <c r="B158" s="488">
        <v>111</v>
      </c>
      <c r="C158" s="493">
        <f t="shared" ca="1" si="17"/>
        <v>2346435.6974436599</v>
      </c>
      <c r="D158" s="494">
        <f t="shared" ca="1" si="12"/>
        <v>1738456.6566418791</v>
      </c>
      <c r="E158" s="494">
        <f t="shared" ca="1" si="13"/>
        <v>607979.04080178076</v>
      </c>
      <c r="F158" s="494">
        <f t="shared" ca="1" si="14"/>
        <v>320337865.26231438</v>
      </c>
      <c r="G158" s="495">
        <v>48466</v>
      </c>
      <c r="H158" s="494">
        <f t="shared" ca="1" si="15"/>
        <v>8692.2832832093954</v>
      </c>
      <c r="I158" s="496">
        <f t="shared" ca="1" si="16"/>
        <v>162505.57916547777</v>
      </c>
      <c r="J158" s="508">
        <f t="shared" ca="1" si="18"/>
        <v>2517633.5598923471</v>
      </c>
      <c r="K158" s="414"/>
      <c r="L158" s="414"/>
      <c r="M158" s="414"/>
      <c r="O158" s="400">
        <f t="shared" si="19"/>
        <v>31</v>
      </c>
    </row>
    <row r="159" spans="2:15" ht="17.649999999999999" customHeight="1">
      <c r="B159" s="488">
        <v>112</v>
      </c>
      <c r="C159" s="493">
        <f t="shared" ca="1" si="17"/>
        <v>2346435.6974436599</v>
      </c>
      <c r="D159" s="494">
        <f t="shared" ca="1" si="12"/>
        <v>1735163.4368375363</v>
      </c>
      <c r="E159" s="494">
        <f t="shared" ca="1" si="13"/>
        <v>611272.2606061236</v>
      </c>
      <c r="F159" s="494">
        <f t="shared" ca="1" si="14"/>
        <v>319726593.00170827</v>
      </c>
      <c r="G159" s="495">
        <v>48496</v>
      </c>
      <c r="H159" s="494">
        <f t="shared" ca="1" si="15"/>
        <v>8675.8171841876811</v>
      </c>
      <c r="I159" s="496">
        <f t="shared" ca="1" si="16"/>
        <v>156965.55397853404</v>
      </c>
      <c r="J159" s="508">
        <f t="shared" ca="1" si="18"/>
        <v>2512077.0686063813</v>
      </c>
      <c r="K159" s="414"/>
      <c r="L159" s="414"/>
      <c r="M159" s="414"/>
      <c r="O159" s="400">
        <f t="shared" si="19"/>
        <v>30</v>
      </c>
    </row>
    <row r="160" spans="2:15" ht="17.649999999999999" customHeight="1">
      <c r="B160" s="488">
        <v>113</v>
      </c>
      <c r="C160" s="493">
        <f t="shared" ca="1" si="17"/>
        <v>2346435.6974436599</v>
      </c>
      <c r="D160" s="494">
        <f t="shared" ca="1" si="12"/>
        <v>1731852.3787592531</v>
      </c>
      <c r="E160" s="494">
        <f t="shared" ca="1" si="13"/>
        <v>614583.31868440681</v>
      </c>
      <c r="F160" s="494">
        <f t="shared" ca="1" si="14"/>
        <v>319112009.68302387</v>
      </c>
      <c r="G160" s="495">
        <v>48527</v>
      </c>
      <c r="H160" s="494">
        <f t="shared" ca="1" si="15"/>
        <v>8659.2618937962652</v>
      </c>
      <c r="I160" s="496">
        <f t="shared" ca="1" si="16"/>
        <v>161888.23158986494</v>
      </c>
      <c r="J160" s="508">
        <f t="shared" ca="1" si="18"/>
        <v>2516983.1909273211</v>
      </c>
      <c r="K160" s="414"/>
      <c r="L160" s="414"/>
      <c r="M160" s="414"/>
      <c r="O160" s="400">
        <f t="shared" si="19"/>
        <v>31</v>
      </c>
    </row>
    <row r="161" spans="2:15" ht="17.649999999999999" customHeight="1">
      <c r="B161" s="488">
        <v>114</v>
      </c>
      <c r="C161" s="493">
        <f t="shared" ca="1" si="17"/>
        <v>2346435.6974436599</v>
      </c>
      <c r="D161" s="494">
        <f t="shared" ca="1" si="12"/>
        <v>1728523.385783046</v>
      </c>
      <c r="E161" s="494">
        <f t="shared" ca="1" si="13"/>
        <v>617912.31166061386</v>
      </c>
      <c r="F161" s="494">
        <f t="shared" ca="1" si="14"/>
        <v>318494097.37136328</v>
      </c>
      <c r="G161" s="495">
        <v>48557</v>
      </c>
      <c r="H161" s="494">
        <f t="shared" ca="1" si="15"/>
        <v>8642.6169289152294</v>
      </c>
      <c r="I161" s="496">
        <f t="shared" ca="1" si="16"/>
        <v>156364.88474468168</v>
      </c>
      <c r="J161" s="508">
        <f t="shared" ca="1" si="18"/>
        <v>2511443.1991172568</v>
      </c>
      <c r="K161" s="414"/>
      <c r="L161" s="414"/>
      <c r="M161" s="414"/>
      <c r="O161" s="400">
        <f t="shared" si="19"/>
        <v>30</v>
      </c>
    </row>
    <row r="162" spans="2:15" ht="17.649999999999999" customHeight="1">
      <c r="B162" s="488">
        <v>115</v>
      </c>
      <c r="C162" s="493">
        <f t="shared" ca="1" si="17"/>
        <v>2346435.6974436599</v>
      </c>
      <c r="D162" s="494">
        <f t="shared" ca="1" si="12"/>
        <v>1725176.3607615512</v>
      </c>
      <c r="E162" s="494">
        <f t="shared" ca="1" si="13"/>
        <v>621259.3366821087</v>
      </c>
      <c r="F162" s="494">
        <f t="shared" ca="1" si="14"/>
        <v>317872838.0346812</v>
      </c>
      <c r="G162" s="495">
        <v>48588</v>
      </c>
      <c r="H162" s="494">
        <f t="shared" ca="1" si="15"/>
        <v>8625.8818038077552</v>
      </c>
      <c r="I162" s="496">
        <f t="shared" ca="1" si="16"/>
        <v>161264.1779690336</v>
      </c>
      <c r="J162" s="508">
        <f t="shared" ca="1" si="18"/>
        <v>2516325.757216501</v>
      </c>
      <c r="K162" s="414"/>
      <c r="L162" s="414"/>
      <c r="M162" s="414"/>
      <c r="O162" s="400">
        <f t="shared" si="19"/>
        <v>31</v>
      </c>
    </row>
    <row r="163" spans="2:15" ht="17.649999999999999" customHeight="1">
      <c r="B163" s="488">
        <v>116</v>
      </c>
      <c r="C163" s="493">
        <f t="shared" ca="1" si="17"/>
        <v>2346435.6974436599</v>
      </c>
      <c r="D163" s="494">
        <f t="shared" ca="1" si="12"/>
        <v>1721811.2060211899</v>
      </c>
      <c r="E163" s="494">
        <f t="shared" ca="1" si="13"/>
        <v>624624.49142246996</v>
      </c>
      <c r="F163" s="494">
        <f t="shared" ca="1" si="14"/>
        <v>317248213.54325873</v>
      </c>
      <c r="G163" s="495">
        <v>48619</v>
      </c>
      <c r="H163" s="494">
        <f t="shared" ca="1" si="15"/>
        <v>8609.0560301059504</v>
      </c>
      <c r="I163" s="496">
        <f t="shared" ca="1" si="16"/>
        <v>160949.61365822691</v>
      </c>
      <c r="J163" s="508">
        <f t="shared" ca="1" si="18"/>
        <v>2515994.3671319927</v>
      </c>
      <c r="K163" s="414"/>
      <c r="L163" s="414"/>
      <c r="M163" s="414"/>
      <c r="O163" s="400">
        <f t="shared" si="19"/>
        <v>31</v>
      </c>
    </row>
    <row r="164" spans="2:15" ht="17.649999999999999" customHeight="1">
      <c r="B164" s="488">
        <v>117</v>
      </c>
      <c r="C164" s="493">
        <f t="shared" ca="1" si="17"/>
        <v>2346435.6974436599</v>
      </c>
      <c r="D164" s="494">
        <f t="shared" ca="1" si="12"/>
        <v>1718427.8233593181</v>
      </c>
      <c r="E164" s="494">
        <f t="shared" ca="1" si="13"/>
        <v>628007.87408434181</v>
      </c>
      <c r="F164" s="494">
        <f t="shared" ca="1" si="14"/>
        <v>316620205.66917437</v>
      </c>
      <c r="G164" s="495">
        <v>48647</v>
      </c>
      <c r="H164" s="494">
        <f t="shared" ca="1" si="15"/>
        <v>8592.1391167965903</v>
      </c>
      <c r="I164" s="496">
        <f t="shared" ca="1" si="16"/>
        <v>145088.18299378364</v>
      </c>
      <c r="J164" s="508">
        <f t="shared" ca="1" si="18"/>
        <v>2500116.0195542402</v>
      </c>
      <c r="K164" s="414"/>
      <c r="L164" s="414"/>
      <c r="M164" s="414"/>
      <c r="O164" s="400">
        <f t="shared" si="19"/>
        <v>28</v>
      </c>
    </row>
    <row r="165" spans="2:15" ht="17.649999999999999" customHeight="1">
      <c r="B165" s="488">
        <v>118</v>
      </c>
      <c r="C165" s="493">
        <f t="shared" ca="1" si="17"/>
        <v>2346435.6974436599</v>
      </c>
      <c r="D165" s="494">
        <f t="shared" ca="1" si="12"/>
        <v>1715026.1140413613</v>
      </c>
      <c r="E165" s="494">
        <f t="shared" ca="1" si="13"/>
        <v>631409.58340229862</v>
      </c>
      <c r="F165" s="494">
        <f t="shared" ca="1" si="14"/>
        <v>315988796.0857721</v>
      </c>
      <c r="G165" s="495">
        <v>48678</v>
      </c>
      <c r="H165" s="494">
        <f t="shared" ca="1" si="15"/>
        <v>8575.1305702068057</v>
      </c>
      <c r="I165" s="496">
        <f t="shared" ca="1" si="16"/>
        <v>160315.36413715861</v>
      </c>
      <c r="J165" s="508">
        <f t="shared" ca="1" si="18"/>
        <v>2515326.1921510254</v>
      </c>
      <c r="K165" s="414"/>
      <c r="L165" s="414"/>
      <c r="M165" s="414"/>
      <c r="O165" s="400">
        <f t="shared" si="19"/>
        <v>31</v>
      </c>
    </row>
    <row r="166" spans="2:15" ht="17.649999999999999" customHeight="1">
      <c r="B166" s="488">
        <v>119</v>
      </c>
      <c r="C166" s="493">
        <f t="shared" ca="1" si="17"/>
        <v>2346435.6974436599</v>
      </c>
      <c r="D166" s="494">
        <f t="shared" ca="1" si="12"/>
        <v>1711605.9787979322</v>
      </c>
      <c r="E166" s="494">
        <f t="shared" ca="1" si="13"/>
        <v>634829.71864572773</v>
      </c>
      <c r="F166" s="494">
        <f t="shared" ca="1" si="14"/>
        <v>315353966.36712635</v>
      </c>
      <c r="G166" s="495">
        <v>48708</v>
      </c>
      <c r="H166" s="494">
        <f t="shared" ca="1" si="15"/>
        <v>8558.0298939896602</v>
      </c>
      <c r="I166" s="496">
        <f t="shared" ca="1" si="16"/>
        <v>154834.51008202831</v>
      </c>
      <c r="J166" s="508">
        <f t="shared" ca="1" si="18"/>
        <v>2509828.2374196779</v>
      </c>
      <c r="K166" s="414"/>
      <c r="L166" s="414"/>
      <c r="M166" s="414"/>
      <c r="O166" s="400">
        <f t="shared" si="19"/>
        <v>30</v>
      </c>
    </row>
    <row r="167" spans="2:15" ht="17.649999999999999" customHeight="1">
      <c r="B167" s="488">
        <v>120</v>
      </c>
      <c r="C167" s="493">
        <f t="shared" ca="1" si="17"/>
        <v>2346435.6974436599</v>
      </c>
      <c r="D167" s="494">
        <f t="shared" ca="1" si="12"/>
        <v>1708167.3178219344</v>
      </c>
      <c r="E167" s="494">
        <f t="shared" ca="1" si="13"/>
        <v>638268.37962172553</v>
      </c>
      <c r="F167" s="494">
        <f t="shared" ca="1" si="14"/>
        <v>314715697.9875046</v>
      </c>
      <c r="G167" s="495">
        <v>48739</v>
      </c>
      <c r="H167" s="494">
        <f t="shared" ca="1" si="15"/>
        <v>8540.836589109671</v>
      </c>
      <c r="I167" s="496">
        <f t="shared" ca="1" si="16"/>
        <v>159674.22497055496</v>
      </c>
      <c r="J167" s="508">
        <f t="shared" ca="1" si="18"/>
        <v>2514650.7590033244</v>
      </c>
      <c r="K167" s="414"/>
      <c r="L167" s="414"/>
      <c r="M167" s="414"/>
      <c r="O167" s="400">
        <f t="shared" si="19"/>
        <v>31</v>
      </c>
    </row>
    <row r="168" spans="2:15" ht="17.649999999999999" customHeight="1">
      <c r="B168" s="488">
        <v>121</v>
      </c>
      <c r="C168" s="493">
        <f t="shared" ca="1" si="17"/>
        <v>2346435.6974436599</v>
      </c>
      <c r="D168" s="494">
        <f t="shared" ca="1" si="12"/>
        <v>1704710.0307656501</v>
      </c>
      <c r="E168" s="494">
        <f t="shared" ca="1" si="13"/>
        <v>641725.66667800979</v>
      </c>
      <c r="F168" s="494">
        <f t="shared" ca="1" si="14"/>
        <v>314073972.32082659</v>
      </c>
      <c r="G168" s="495">
        <v>48769</v>
      </c>
      <c r="H168" s="494">
        <f t="shared" ca="1" si="15"/>
        <v>8523.5501538282497</v>
      </c>
      <c r="I168" s="496">
        <f t="shared" ca="1" si="16"/>
        <v>154210.69201387724</v>
      </c>
      <c r="J168" s="508">
        <f t="shared" ca="1" si="18"/>
        <v>2509169.9396113656</v>
      </c>
      <c r="K168" s="414"/>
      <c r="L168" s="414"/>
      <c r="M168" s="414"/>
      <c r="O168" s="400">
        <f t="shared" si="19"/>
        <v>30</v>
      </c>
    </row>
    <row r="169" spans="2:15" ht="17.649999999999999" customHeight="1">
      <c r="B169" s="488">
        <v>122</v>
      </c>
      <c r="C169" s="493">
        <f t="shared" ca="1" si="17"/>
        <v>2346435.6974436599</v>
      </c>
      <c r="D169" s="494">
        <f t="shared" ca="1" si="12"/>
        <v>1701234.0167378108</v>
      </c>
      <c r="E169" s="494">
        <f t="shared" ca="1" si="13"/>
        <v>645201.68070584908</v>
      </c>
      <c r="F169" s="494">
        <f t="shared" ca="1" si="14"/>
        <v>313428770.64012074</v>
      </c>
      <c r="G169" s="495">
        <v>48800</v>
      </c>
      <c r="H169" s="494">
        <f t="shared" ca="1" si="15"/>
        <v>8506.1700836890541</v>
      </c>
      <c r="I169" s="496">
        <f t="shared" ca="1" si="16"/>
        <v>159026.12131844519</v>
      </c>
      <c r="J169" s="508">
        <f t="shared" ca="1" si="18"/>
        <v>2513967.988845794</v>
      </c>
      <c r="K169" s="414"/>
      <c r="L169" s="414"/>
      <c r="M169" s="414"/>
      <c r="O169" s="400">
        <f t="shared" si="19"/>
        <v>31</v>
      </c>
    </row>
    <row r="170" spans="2:15" ht="17.649999999999999" customHeight="1">
      <c r="B170" s="488">
        <v>123</v>
      </c>
      <c r="C170" s="493">
        <f t="shared" ca="1" si="17"/>
        <v>2346435.6974436599</v>
      </c>
      <c r="D170" s="494">
        <f t="shared" ca="1" si="12"/>
        <v>1697739.1743006541</v>
      </c>
      <c r="E170" s="494">
        <f t="shared" ca="1" si="13"/>
        <v>648696.52314300579</v>
      </c>
      <c r="F170" s="494">
        <f t="shared" ca="1" si="14"/>
        <v>312780074.11697775</v>
      </c>
      <c r="G170" s="495">
        <v>48831</v>
      </c>
      <c r="H170" s="494">
        <f t="shared" ca="1" si="15"/>
        <v>8488.6958715032706</v>
      </c>
      <c r="I170" s="496">
        <f t="shared" ca="1" si="16"/>
        <v>158699.43420078111</v>
      </c>
      <c r="J170" s="508">
        <f t="shared" ca="1" si="18"/>
        <v>2513623.8275159439</v>
      </c>
      <c r="K170" s="414"/>
      <c r="L170" s="414"/>
      <c r="M170" s="414"/>
      <c r="O170" s="400">
        <f t="shared" si="19"/>
        <v>31</v>
      </c>
    </row>
    <row r="171" spans="2:15" ht="17.649999999999999" customHeight="1">
      <c r="B171" s="488">
        <v>124</v>
      </c>
      <c r="C171" s="493">
        <f t="shared" ca="1" si="17"/>
        <v>2346435.6974436599</v>
      </c>
      <c r="D171" s="494">
        <f t="shared" ca="1" si="12"/>
        <v>1694225.4014669629</v>
      </c>
      <c r="E171" s="494">
        <f t="shared" ca="1" si="13"/>
        <v>652210.295976697</v>
      </c>
      <c r="F171" s="494">
        <f t="shared" ca="1" si="14"/>
        <v>312127863.82100105</v>
      </c>
      <c r="G171" s="495">
        <v>48861</v>
      </c>
      <c r="H171" s="494">
        <f t="shared" ca="1" si="15"/>
        <v>8471.1270073348151</v>
      </c>
      <c r="I171" s="496">
        <f t="shared" ca="1" si="16"/>
        <v>153262.2363173191</v>
      </c>
      <c r="J171" s="508">
        <f t="shared" ca="1" si="18"/>
        <v>2508169.0607683137</v>
      </c>
      <c r="K171" s="414"/>
      <c r="L171" s="414"/>
      <c r="M171" s="414"/>
      <c r="O171" s="400">
        <f t="shared" si="19"/>
        <v>30</v>
      </c>
    </row>
    <row r="172" spans="2:15" ht="17.649999999999999" customHeight="1">
      <c r="B172" s="488">
        <v>125</v>
      </c>
      <c r="C172" s="493">
        <f t="shared" ca="1" si="17"/>
        <v>2346435.6974436599</v>
      </c>
      <c r="D172" s="494">
        <f t="shared" ca="1" si="12"/>
        <v>1690692.5956970891</v>
      </c>
      <c r="E172" s="494">
        <f t="shared" ca="1" si="13"/>
        <v>655743.10174657078</v>
      </c>
      <c r="F172" s="494">
        <f t="shared" ca="1" si="14"/>
        <v>311472120.71925449</v>
      </c>
      <c r="G172" s="495">
        <v>48892</v>
      </c>
      <c r="H172" s="494">
        <f t="shared" ca="1" si="15"/>
        <v>8453.462978485446</v>
      </c>
      <c r="I172" s="496">
        <f t="shared" ca="1" si="16"/>
        <v>158040.74171470018</v>
      </c>
      <c r="J172" s="508">
        <f t="shared" ca="1" si="18"/>
        <v>2512929.9021368455</v>
      </c>
      <c r="K172" s="414"/>
      <c r="L172" s="414"/>
      <c r="M172" s="414"/>
      <c r="O172" s="400">
        <f t="shared" si="19"/>
        <v>31</v>
      </c>
    </row>
    <row r="173" spans="2:15" ht="17.649999999999999" customHeight="1">
      <c r="B173" s="488">
        <v>126</v>
      </c>
      <c r="C173" s="493">
        <f t="shared" ca="1" si="17"/>
        <v>2346435.6974436599</v>
      </c>
      <c r="D173" s="494">
        <f t="shared" ca="1" si="12"/>
        <v>1687140.6538959618</v>
      </c>
      <c r="E173" s="494">
        <f t="shared" ca="1" si="13"/>
        <v>659295.04354769806</v>
      </c>
      <c r="F173" s="494">
        <f t="shared" ca="1" si="14"/>
        <v>310812825.6757068</v>
      </c>
      <c r="G173" s="495">
        <v>48922</v>
      </c>
      <c r="H173" s="494">
        <f t="shared" ca="1" si="15"/>
        <v>8435.703269479809</v>
      </c>
      <c r="I173" s="496">
        <f t="shared" ca="1" si="16"/>
        <v>152621.3391524347</v>
      </c>
      <c r="J173" s="508">
        <f t="shared" ca="1" si="18"/>
        <v>2507492.7398655745</v>
      </c>
      <c r="K173" s="414"/>
      <c r="L173" s="414"/>
      <c r="M173" s="414"/>
      <c r="O173" s="400">
        <f t="shared" si="19"/>
        <v>30</v>
      </c>
    </row>
    <row r="174" spans="2:15" ht="17.649999999999999" customHeight="1">
      <c r="B174" s="488">
        <v>127</v>
      </c>
      <c r="C174" s="493">
        <f t="shared" ca="1" si="17"/>
        <v>2346435.6974436599</v>
      </c>
      <c r="D174" s="494">
        <f t="shared" ca="1" si="12"/>
        <v>1683569.4724100786</v>
      </c>
      <c r="E174" s="494">
        <f t="shared" ca="1" si="13"/>
        <v>662866.22503358126</v>
      </c>
      <c r="F174" s="494">
        <f t="shared" ca="1" si="14"/>
        <v>310149959.45067322</v>
      </c>
      <c r="G174" s="495">
        <v>48953</v>
      </c>
      <c r="H174" s="494">
        <f t="shared" ca="1" si="15"/>
        <v>8417.8473620503937</v>
      </c>
      <c r="I174" s="496">
        <f t="shared" ca="1" si="16"/>
        <v>157374.89406713285</v>
      </c>
      <c r="J174" s="508">
        <f t="shared" ca="1" si="18"/>
        <v>2512228.438872843</v>
      </c>
      <c r="K174" s="414"/>
      <c r="L174" s="414"/>
      <c r="M174" s="414"/>
      <c r="O174" s="400">
        <f t="shared" si="19"/>
        <v>31</v>
      </c>
    </row>
    <row r="175" spans="2:15" ht="17.649999999999999" customHeight="1">
      <c r="B175" s="488">
        <v>128</v>
      </c>
      <c r="C175" s="493">
        <f t="shared" ca="1" si="17"/>
        <v>2346435.6974436599</v>
      </c>
      <c r="D175" s="494">
        <f t="shared" ca="1" si="12"/>
        <v>1679978.94702448</v>
      </c>
      <c r="E175" s="494">
        <f t="shared" ca="1" si="13"/>
        <v>666456.75041917991</v>
      </c>
      <c r="F175" s="494">
        <f t="shared" ca="1" si="14"/>
        <v>309483502.70025402</v>
      </c>
      <c r="G175" s="495">
        <v>48984</v>
      </c>
      <c r="H175" s="494">
        <f t="shared" ca="1" si="15"/>
        <v>8399.8947351223997</v>
      </c>
      <c r="I175" s="496">
        <f t="shared" ca="1" si="16"/>
        <v>157039.26280185752</v>
      </c>
      <c r="J175" s="508">
        <f t="shared" ca="1" si="18"/>
        <v>2511874.8549806401</v>
      </c>
      <c r="K175" s="414"/>
      <c r="L175" s="414"/>
      <c r="M175" s="414"/>
      <c r="O175" s="400">
        <f t="shared" si="19"/>
        <v>31</v>
      </c>
    </row>
    <row r="176" spans="2:15" ht="17.649999999999999" customHeight="1">
      <c r="B176" s="488">
        <v>129</v>
      </c>
      <c r="C176" s="493">
        <f t="shared" ca="1" si="17"/>
        <v>2346435.6974436599</v>
      </c>
      <c r="D176" s="494">
        <f t="shared" ref="D176:D239" ca="1" si="20">+F175*(($H$6/100)/$H$9)</f>
        <v>1676368.9729597094</v>
      </c>
      <c r="E176" s="494">
        <f t="shared" ref="E176:E239" ca="1" si="21">+C176-D176</f>
        <v>670066.72448395053</v>
      </c>
      <c r="F176" s="494">
        <f t="shared" ref="F176:F239" ca="1" si="22">IF(F175&lt;1,0,+F175-E176)</f>
        <v>308813435.97577006</v>
      </c>
      <c r="G176" s="495">
        <v>49012</v>
      </c>
      <c r="H176" s="494">
        <f t="shared" ref="H176:H239" ca="1" si="23">+D176*$H$7/100</f>
        <v>8381.844864798546</v>
      </c>
      <c r="I176" s="496">
        <f t="shared" ref="I176:I239" ca="1" si="24">+F175*$R$41*O176</f>
        <v>141537.12190158281</v>
      </c>
      <c r="J176" s="508">
        <f t="shared" ca="1" si="18"/>
        <v>2496354.6642100415</v>
      </c>
      <c r="K176" s="414"/>
      <c r="L176" s="414"/>
      <c r="M176" s="414"/>
      <c r="O176" s="400">
        <f t="shared" si="19"/>
        <v>28</v>
      </c>
    </row>
    <row r="177" spans="2:15" ht="17.649999999999999" customHeight="1">
      <c r="B177" s="488">
        <v>130</v>
      </c>
      <c r="C177" s="493">
        <f t="shared" ref="C177:C240" ca="1" si="25">IF(F176&lt;1,0,+$H$8)</f>
        <v>2346435.6974436599</v>
      </c>
      <c r="D177" s="494">
        <f t="shared" ca="1" si="20"/>
        <v>1672739.4448687546</v>
      </c>
      <c r="E177" s="494">
        <f t="shared" ca="1" si="21"/>
        <v>673696.25257490529</v>
      </c>
      <c r="F177" s="494">
        <f t="shared" ca="1" si="22"/>
        <v>308139739.72319514</v>
      </c>
      <c r="G177" s="495">
        <v>49043</v>
      </c>
      <c r="H177" s="494">
        <f t="shared" ca="1" si="23"/>
        <v>8363.6972243437722</v>
      </c>
      <c r="I177" s="496">
        <f t="shared" ca="1" si="24"/>
        <v>156362.53641573156</v>
      </c>
      <c r="J177" s="508">
        <f t="shared" ref="J177:J240" ca="1" si="26">+C177+H177+I177</f>
        <v>2511161.9310837351</v>
      </c>
      <c r="K177" s="414"/>
      <c r="L177" s="414"/>
      <c r="M177" s="414"/>
      <c r="O177" s="400">
        <f t="shared" ref="O177:O240" si="27">+G177-G176</f>
        <v>31</v>
      </c>
    </row>
    <row r="178" spans="2:15" ht="17.649999999999999" customHeight="1">
      <c r="B178" s="488">
        <v>131</v>
      </c>
      <c r="C178" s="493">
        <f t="shared" ca="1" si="25"/>
        <v>2346435.6974436599</v>
      </c>
      <c r="D178" s="494">
        <f t="shared" ca="1" si="20"/>
        <v>1669090.2568339738</v>
      </c>
      <c r="E178" s="494">
        <f t="shared" ca="1" si="21"/>
        <v>677345.44060968608</v>
      </c>
      <c r="F178" s="494">
        <f t="shared" ca="1" si="22"/>
        <v>307462394.28258544</v>
      </c>
      <c r="G178" s="495">
        <v>49073</v>
      </c>
      <c r="H178" s="494">
        <f t="shared" ca="1" si="23"/>
        <v>8345.4512841698688</v>
      </c>
      <c r="I178" s="496">
        <f t="shared" ca="1" si="24"/>
        <v>150988.47246436559</v>
      </c>
      <c r="J178" s="508">
        <f t="shared" ca="1" si="26"/>
        <v>2505769.621192195</v>
      </c>
      <c r="K178" s="414"/>
      <c r="L178" s="414"/>
      <c r="M178" s="414"/>
      <c r="O178" s="400">
        <f t="shared" si="27"/>
        <v>30</v>
      </c>
    </row>
    <row r="179" spans="2:15" ht="17.649999999999999" customHeight="1">
      <c r="B179" s="488">
        <v>132</v>
      </c>
      <c r="C179" s="493">
        <f t="shared" ca="1" si="25"/>
        <v>2346435.6974436599</v>
      </c>
      <c r="D179" s="494">
        <f t="shared" ca="1" si="20"/>
        <v>1665421.3023640045</v>
      </c>
      <c r="E179" s="494">
        <f t="shared" ca="1" si="21"/>
        <v>681014.39507965534</v>
      </c>
      <c r="F179" s="494">
        <f t="shared" ca="1" si="22"/>
        <v>306781379.88750577</v>
      </c>
      <c r="G179" s="495">
        <v>49104</v>
      </c>
      <c r="H179" s="494">
        <f t="shared" ca="1" si="23"/>
        <v>8327.1065118200222</v>
      </c>
      <c r="I179" s="496">
        <f t="shared" ca="1" si="24"/>
        <v>155678.45897174906</v>
      </c>
      <c r="J179" s="508">
        <f t="shared" ca="1" si="26"/>
        <v>2510441.2629272291</v>
      </c>
      <c r="K179" s="414"/>
      <c r="L179" s="414"/>
      <c r="M179" s="414"/>
      <c r="O179" s="400">
        <f t="shared" si="27"/>
        <v>31</v>
      </c>
    </row>
    <row r="180" spans="2:15" ht="17.649999999999999" customHeight="1">
      <c r="B180" s="488">
        <v>133</v>
      </c>
      <c r="C180" s="493">
        <f t="shared" ca="1" si="25"/>
        <v>2346435.6974436599</v>
      </c>
      <c r="D180" s="494">
        <f t="shared" ca="1" si="20"/>
        <v>1661732.4743906562</v>
      </c>
      <c r="E180" s="494">
        <f t="shared" ca="1" si="21"/>
        <v>684703.22305300366</v>
      </c>
      <c r="F180" s="494">
        <f t="shared" ca="1" si="22"/>
        <v>306096676.66445279</v>
      </c>
      <c r="G180" s="495">
        <v>49134</v>
      </c>
      <c r="H180" s="494">
        <f t="shared" ca="1" si="23"/>
        <v>8308.6623719532818</v>
      </c>
      <c r="I180" s="496">
        <f t="shared" ca="1" si="24"/>
        <v>150322.87614487781</v>
      </c>
      <c r="J180" s="508">
        <f t="shared" ca="1" si="26"/>
        <v>2505067.235960491</v>
      </c>
      <c r="K180" s="414"/>
      <c r="L180" s="414"/>
      <c r="M180" s="414"/>
      <c r="O180" s="400">
        <f t="shared" si="27"/>
        <v>30</v>
      </c>
    </row>
    <row r="181" spans="2:15" ht="17.649999999999999" customHeight="1">
      <c r="B181" s="488">
        <v>134</v>
      </c>
      <c r="C181" s="493">
        <f t="shared" ca="1" si="25"/>
        <v>2346435.6974436599</v>
      </c>
      <c r="D181" s="494">
        <f t="shared" ca="1" si="20"/>
        <v>1658023.665265786</v>
      </c>
      <c r="E181" s="494">
        <f t="shared" ca="1" si="21"/>
        <v>688412.03217787389</v>
      </c>
      <c r="F181" s="494">
        <f t="shared" ca="1" si="22"/>
        <v>305408264.63227493</v>
      </c>
      <c r="G181" s="495">
        <v>49165</v>
      </c>
      <c r="H181" s="494">
        <f t="shared" ca="1" si="23"/>
        <v>8290.1183263289295</v>
      </c>
      <c r="I181" s="496">
        <f t="shared" ca="1" si="24"/>
        <v>154986.95061776793</v>
      </c>
      <c r="J181" s="508">
        <f t="shared" ca="1" si="26"/>
        <v>2509712.7663877569</v>
      </c>
      <c r="K181" s="414"/>
      <c r="L181" s="414"/>
      <c r="M181" s="414"/>
      <c r="O181" s="400">
        <f t="shared" si="27"/>
        <v>31</v>
      </c>
    </row>
    <row r="182" spans="2:15" ht="17.649999999999999" customHeight="1">
      <c r="B182" s="488">
        <v>135</v>
      </c>
      <c r="C182" s="493">
        <f t="shared" ca="1" si="25"/>
        <v>2346435.6974436599</v>
      </c>
      <c r="D182" s="494">
        <f t="shared" ca="1" si="20"/>
        <v>1654294.766758156</v>
      </c>
      <c r="E182" s="494">
        <f t="shared" ca="1" si="21"/>
        <v>692140.93068550387</v>
      </c>
      <c r="F182" s="494">
        <f t="shared" ca="1" si="22"/>
        <v>304716123.70158941</v>
      </c>
      <c r="G182" s="495">
        <v>49196</v>
      </c>
      <c r="H182" s="494">
        <f t="shared" ca="1" si="23"/>
        <v>8271.4738337907802</v>
      </c>
      <c r="I182" s="496">
        <f t="shared" ca="1" si="24"/>
        <v>154638.38465880853</v>
      </c>
      <c r="J182" s="508">
        <f t="shared" ca="1" si="26"/>
        <v>2509345.5559362592</v>
      </c>
      <c r="K182" s="414"/>
      <c r="L182" s="414"/>
      <c r="M182" s="414"/>
      <c r="O182" s="400">
        <f t="shared" si="27"/>
        <v>31</v>
      </c>
    </row>
    <row r="183" spans="2:15" ht="17.649999999999999" customHeight="1">
      <c r="B183" s="488">
        <v>136</v>
      </c>
      <c r="C183" s="493">
        <f t="shared" ca="1" si="25"/>
        <v>2346435.6974436599</v>
      </c>
      <c r="D183" s="494">
        <f t="shared" ca="1" si="20"/>
        <v>1650545.670050276</v>
      </c>
      <c r="E183" s="494">
        <f t="shared" ca="1" si="21"/>
        <v>695890.02739338391</v>
      </c>
      <c r="F183" s="494">
        <f t="shared" ca="1" si="22"/>
        <v>304020233.674196</v>
      </c>
      <c r="G183" s="495">
        <v>49226</v>
      </c>
      <c r="H183" s="494">
        <f t="shared" ca="1" si="23"/>
        <v>8252.7283502513801</v>
      </c>
      <c r="I183" s="496">
        <f t="shared" ca="1" si="24"/>
        <v>149310.90061377879</v>
      </c>
      <c r="J183" s="508">
        <f t="shared" ca="1" si="26"/>
        <v>2503999.3264076901</v>
      </c>
      <c r="K183" s="414"/>
      <c r="L183" s="414"/>
      <c r="M183" s="414"/>
      <c r="O183" s="400">
        <f t="shared" si="27"/>
        <v>30</v>
      </c>
    </row>
    <row r="184" spans="2:15" ht="17.649999999999999" customHeight="1">
      <c r="B184" s="488">
        <v>137</v>
      </c>
      <c r="C184" s="493">
        <f t="shared" ca="1" si="25"/>
        <v>2346435.6974436599</v>
      </c>
      <c r="D184" s="494">
        <f t="shared" ca="1" si="20"/>
        <v>1646776.2657352283</v>
      </c>
      <c r="E184" s="494">
        <f t="shared" ca="1" si="21"/>
        <v>699659.43170843157</v>
      </c>
      <c r="F184" s="494">
        <f t="shared" ca="1" si="22"/>
        <v>303320574.24248755</v>
      </c>
      <c r="G184" s="495">
        <v>49257</v>
      </c>
      <c r="H184" s="494">
        <f t="shared" ca="1" si="23"/>
        <v>8233.8813286761415</v>
      </c>
      <c r="I184" s="496">
        <f t="shared" ca="1" si="24"/>
        <v>153935.57831703455</v>
      </c>
      <c r="J184" s="508">
        <f t="shared" ca="1" si="26"/>
        <v>2508605.1570893708</v>
      </c>
      <c r="K184" s="414"/>
      <c r="L184" s="414"/>
      <c r="M184" s="414"/>
      <c r="O184" s="400">
        <f t="shared" si="27"/>
        <v>31</v>
      </c>
    </row>
    <row r="185" spans="2:15" ht="17.649999999999999" customHeight="1">
      <c r="B185" s="488">
        <v>138</v>
      </c>
      <c r="C185" s="493">
        <f t="shared" ca="1" si="25"/>
        <v>2346435.6974436599</v>
      </c>
      <c r="D185" s="494">
        <f t="shared" ca="1" si="20"/>
        <v>1642986.4438134744</v>
      </c>
      <c r="E185" s="494">
        <f t="shared" ca="1" si="21"/>
        <v>703449.2536301855</v>
      </c>
      <c r="F185" s="494">
        <f t="shared" ca="1" si="22"/>
        <v>302617124.98885739</v>
      </c>
      <c r="G185" s="495">
        <v>49287</v>
      </c>
      <c r="H185" s="494">
        <f t="shared" ca="1" si="23"/>
        <v>8214.932219067372</v>
      </c>
      <c r="I185" s="496">
        <f t="shared" ca="1" si="24"/>
        <v>148627.0813788189</v>
      </c>
      <c r="J185" s="508">
        <f t="shared" ca="1" si="26"/>
        <v>2503277.7110415464</v>
      </c>
      <c r="K185" s="414"/>
      <c r="L185" s="414"/>
      <c r="M185" s="414"/>
      <c r="O185" s="400">
        <f t="shared" si="27"/>
        <v>30</v>
      </c>
    </row>
    <row r="186" spans="2:15" ht="17.649999999999999" customHeight="1">
      <c r="B186" s="488">
        <v>139</v>
      </c>
      <c r="C186" s="493">
        <f t="shared" ca="1" si="25"/>
        <v>2346435.6974436599</v>
      </c>
      <c r="D186" s="494">
        <f t="shared" ca="1" si="20"/>
        <v>1639176.0936896442</v>
      </c>
      <c r="E186" s="494">
        <f t="shared" ca="1" si="21"/>
        <v>707259.60375401564</v>
      </c>
      <c r="F186" s="494">
        <f t="shared" ca="1" si="22"/>
        <v>301909865.38510334</v>
      </c>
      <c r="G186" s="495">
        <v>49318</v>
      </c>
      <c r="H186" s="494">
        <f t="shared" ca="1" si="23"/>
        <v>8195.880468448222</v>
      </c>
      <c r="I186" s="496">
        <f t="shared" ca="1" si="24"/>
        <v>153225.13761935811</v>
      </c>
      <c r="J186" s="508">
        <f t="shared" ca="1" si="26"/>
        <v>2507856.7155314661</v>
      </c>
      <c r="K186" s="414"/>
      <c r="L186" s="414"/>
      <c r="M186" s="414"/>
      <c r="O186" s="400">
        <f t="shared" si="27"/>
        <v>31</v>
      </c>
    </row>
    <row r="187" spans="2:15" ht="17.649999999999999" customHeight="1">
      <c r="B187" s="488">
        <v>140</v>
      </c>
      <c r="C187" s="493">
        <f t="shared" ca="1" si="25"/>
        <v>2346435.6974436599</v>
      </c>
      <c r="D187" s="494">
        <f t="shared" ca="1" si="20"/>
        <v>1635345.1041693098</v>
      </c>
      <c r="E187" s="494">
        <f t="shared" ca="1" si="21"/>
        <v>711090.59327435005</v>
      </c>
      <c r="F187" s="494">
        <f t="shared" ca="1" si="22"/>
        <v>301198774.79182899</v>
      </c>
      <c r="G187" s="495">
        <v>49349</v>
      </c>
      <c r="H187" s="494">
        <f t="shared" ca="1" si="23"/>
        <v>8176.7255208465494</v>
      </c>
      <c r="I187" s="496">
        <f t="shared" ca="1" si="24"/>
        <v>152867.02850665731</v>
      </c>
      <c r="J187" s="508">
        <f t="shared" ca="1" si="26"/>
        <v>2507479.4514711634</v>
      </c>
      <c r="K187" s="414"/>
      <c r="L187" s="414"/>
      <c r="M187" s="414"/>
      <c r="O187" s="400">
        <f t="shared" si="27"/>
        <v>31</v>
      </c>
    </row>
    <row r="188" spans="2:15" ht="17.649999999999999" customHeight="1">
      <c r="B188" s="488">
        <v>141</v>
      </c>
      <c r="C188" s="493">
        <f t="shared" ca="1" si="25"/>
        <v>2346435.6974436599</v>
      </c>
      <c r="D188" s="494">
        <f t="shared" ca="1" si="20"/>
        <v>1631493.3634557405</v>
      </c>
      <c r="E188" s="494">
        <f t="shared" ca="1" si="21"/>
        <v>714942.33398791938</v>
      </c>
      <c r="F188" s="494">
        <f t="shared" ca="1" si="22"/>
        <v>300483832.4578411</v>
      </c>
      <c r="G188" s="495">
        <v>49377</v>
      </c>
      <c r="H188" s="494">
        <f t="shared" ca="1" si="23"/>
        <v>8157.4668172787024</v>
      </c>
      <c r="I188" s="496">
        <f t="shared" ca="1" si="24"/>
        <v>137748.23967146312</v>
      </c>
      <c r="J188" s="508">
        <f t="shared" ca="1" si="26"/>
        <v>2492341.4039324019</v>
      </c>
      <c r="K188" s="414"/>
      <c r="L188" s="414"/>
      <c r="M188" s="414"/>
      <c r="O188" s="400">
        <f t="shared" si="27"/>
        <v>28</v>
      </c>
    </row>
    <row r="189" spans="2:15" ht="17.649999999999999" customHeight="1">
      <c r="B189" s="488">
        <v>142</v>
      </c>
      <c r="C189" s="493">
        <f t="shared" ca="1" si="25"/>
        <v>2346435.6974436599</v>
      </c>
      <c r="D189" s="494">
        <f t="shared" ca="1" si="20"/>
        <v>1627620.7591466394</v>
      </c>
      <c r="E189" s="494">
        <f t="shared" ca="1" si="21"/>
        <v>718814.9382970205</v>
      </c>
      <c r="F189" s="494">
        <f t="shared" ca="1" si="22"/>
        <v>299765017.51954406</v>
      </c>
      <c r="G189" s="495">
        <v>49408</v>
      </c>
      <c r="H189" s="494">
        <f t="shared" ca="1" si="23"/>
        <v>8138.1037957331973</v>
      </c>
      <c r="I189" s="496">
        <f t="shared" ca="1" si="24"/>
        <v>152144.98050115351</v>
      </c>
      <c r="J189" s="508">
        <f t="shared" ca="1" si="26"/>
        <v>2506718.7817405467</v>
      </c>
      <c r="K189" s="414"/>
      <c r="L189" s="414"/>
      <c r="M189" s="414"/>
      <c r="O189" s="400">
        <f t="shared" si="27"/>
        <v>31</v>
      </c>
    </row>
    <row r="190" spans="2:15" ht="17.649999999999999" customHeight="1">
      <c r="B190" s="488">
        <v>143</v>
      </c>
      <c r="C190" s="493">
        <f t="shared" ca="1" si="25"/>
        <v>2346435.6974436599</v>
      </c>
      <c r="D190" s="494">
        <f t="shared" ca="1" si="20"/>
        <v>1623727.1782308638</v>
      </c>
      <c r="E190" s="494">
        <f t="shared" ca="1" si="21"/>
        <v>722708.51921279612</v>
      </c>
      <c r="F190" s="494">
        <f t="shared" ca="1" si="22"/>
        <v>299042309.00033128</v>
      </c>
      <c r="G190" s="495">
        <v>49438</v>
      </c>
      <c r="H190" s="494">
        <f t="shared" ca="1" si="23"/>
        <v>8118.6358911543184</v>
      </c>
      <c r="I190" s="496">
        <f t="shared" ca="1" si="24"/>
        <v>146884.85858457658</v>
      </c>
      <c r="J190" s="508">
        <f t="shared" ca="1" si="26"/>
        <v>2501439.191919391</v>
      </c>
      <c r="K190" s="414"/>
      <c r="L190" s="414"/>
      <c r="M190" s="414"/>
      <c r="O190" s="400">
        <f t="shared" si="27"/>
        <v>30</v>
      </c>
    </row>
    <row r="191" spans="2:15" ht="17.649999999999999" customHeight="1">
      <c r="B191" s="488">
        <v>144</v>
      </c>
      <c r="C191" s="493">
        <f t="shared" ca="1" si="25"/>
        <v>2346435.6974436599</v>
      </c>
      <c r="D191" s="494">
        <f t="shared" ca="1" si="20"/>
        <v>1619812.5070851278</v>
      </c>
      <c r="E191" s="494">
        <f t="shared" ca="1" si="21"/>
        <v>726623.19035853213</v>
      </c>
      <c r="F191" s="494">
        <f t="shared" ca="1" si="22"/>
        <v>298315685.80997276</v>
      </c>
      <c r="G191" s="495">
        <v>49469</v>
      </c>
      <c r="H191" s="494">
        <f t="shared" ca="1" si="23"/>
        <v>8099.062535425639</v>
      </c>
      <c r="I191" s="496">
        <f t="shared" ca="1" si="24"/>
        <v>151415.08912383439</v>
      </c>
      <c r="J191" s="508">
        <f t="shared" ca="1" si="26"/>
        <v>2505949.8491029199</v>
      </c>
      <c r="K191" s="414"/>
      <c r="L191" s="414"/>
      <c r="M191" s="414"/>
      <c r="O191" s="400">
        <f t="shared" si="27"/>
        <v>31</v>
      </c>
    </row>
    <row r="192" spans="2:15" ht="17.649999999999999" customHeight="1">
      <c r="B192" s="488">
        <v>145</v>
      </c>
      <c r="C192" s="493">
        <f t="shared" ca="1" si="25"/>
        <v>2346435.6974436599</v>
      </c>
      <c r="D192" s="494">
        <f t="shared" ca="1" si="20"/>
        <v>1615876.6314706858</v>
      </c>
      <c r="E192" s="494">
        <f t="shared" ca="1" si="21"/>
        <v>730559.06597297406</v>
      </c>
      <c r="F192" s="494">
        <f t="shared" ca="1" si="22"/>
        <v>297585126.74399978</v>
      </c>
      <c r="G192" s="495">
        <v>49499</v>
      </c>
      <c r="H192" s="494">
        <f t="shared" ca="1" si="23"/>
        <v>8079.3831573534289</v>
      </c>
      <c r="I192" s="496">
        <f t="shared" ca="1" si="24"/>
        <v>146174.68604688664</v>
      </c>
      <c r="J192" s="508">
        <f t="shared" ca="1" si="26"/>
        <v>2500689.7666479</v>
      </c>
      <c r="K192" s="414"/>
      <c r="L192" s="414"/>
      <c r="M192" s="414"/>
      <c r="O192" s="400">
        <f t="shared" si="27"/>
        <v>30</v>
      </c>
    </row>
    <row r="193" spans="2:15" ht="17.649999999999999" customHeight="1">
      <c r="B193" s="488">
        <v>146</v>
      </c>
      <c r="C193" s="493">
        <f t="shared" ca="1" si="25"/>
        <v>2346435.6974436599</v>
      </c>
      <c r="D193" s="494">
        <f t="shared" ca="1" si="20"/>
        <v>1611919.4365299989</v>
      </c>
      <c r="E193" s="494">
        <f t="shared" ca="1" si="21"/>
        <v>734516.26091366098</v>
      </c>
      <c r="F193" s="494">
        <f t="shared" ca="1" si="22"/>
        <v>296850610.48308611</v>
      </c>
      <c r="G193" s="495">
        <v>49530</v>
      </c>
      <c r="H193" s="494">
        <f t="shared" ca="1" si="23"/>
        <v>8059.5971826499945</v>
      </c>
      <c r="I193" s="496">
        <f t="shared" ca="1" si="24"/>
        <v>150677.26917471187</v>
      </c>
      <c r="J193" s="508">
        <f t="shared" ca="1" si="26"/>
        <v>2505172.5638010218</v>
      </c>
      <c r="K193" s="414"/>
      <c r="L193" s="414"/>
      <c r="M193" s="414"/>
      <c r="O193" s="400">
        <f t="shared" si="27"/>
        <v>31</v>
      </c>
    </row>
    <row r="194" spans="2:15" ht="17.649999999999999" customHeight="1">
      <c r="B194" s="488">
        <v>147</v>
      </c>
      <c r="C194" s="493">
        <f t="shared" ca="1" si="25"/>
        <v>2346435.6974436599</v>
      </c>
      <c r="D194" s="494">
        <f t="shared" ca="1" si="20"/>
        <v>1607940.8067833832</v>
      </c>
      <c r="E194" s="494">
        <f t="shared" ca="1" si="21"/>
        <v>738494.89066027664</v>
      </c>
      <c r="F194" s="494">
        <f t="shared" ca="1" si="22"/>
        <v>296112115.59242582</v>
      </c>
      <c r="G194" s="495">
        <v>49561</v>
      </c>
      <c r="H194" s="494">
        <f t="shared" ca="1" si="23"/>
        <v>8039.7040339169162</v>
      </c>
      <c r="I194" s="496">
        <f t="shared" ca="1" si="24"/>
        <v>150305.35910793592</v>
      </c>
      <c r="J194" s="508">
        <f t="shared" ca="1" si="26"/>
        <v>2504780.7605855125</v>
      </c>
      <c r="K194" s="414"/>
      <c r="L194" s="414"/>
      <c r="M194" s="414"/>
      <c r="O194" s="400">
        <f t="shared" si="27"/>
        <v>31</v>
      </c>
    </row>
    <row r="195" spans="2:15" ht="17.649999999999999" customHeight="1">
      <c r="B195" s="488">
        <v>148</v>
      </c>
      <c r="C195" s="493">
        <f t="shared" ca="1" si="25"/>
        <v>2346435.6974436599</v>
      </c>
      <c r="D195" s="494">
        <f t="shared" ca="1" si="20"/>
        <v>1603940.62612564</v>
      </c>
      <c r="E195" s="494">
        <f t="shared" ca="1" si="21"/>
        <v>742495.07131801988</v>
      </c>
      <c r="F195" s="494">
        <f t="shared" ca="1" si="22"/>
        <v>295369620.52110779</v>
      </c>
      <c r="G195" s="495">
        <v>49591</v>
      </c>
      <c r="H195" s="494">
        <f t="shared" ca="1" si="23"/>
        <v>8019.7031306281997</v>
      </c>
      <c r="I195" s="496">
        <f t="shared" ca="1" si="24"/>
        <v>145094.93664028865</v>
      </c>
      <c r="J195" s="508">
        <f t="shared" ca="1" si="26"/>
        <v>2499550.3372145765</v>
      </c>
      <c r="K195" s="414"/>
      <c r="L195" s="414"/>
      <c r="M195" s="414"/>
      <c r="O195" s="400">
        <f t="shared" si="27"/>
        <v>30</v>
      </c>
    </row>
    <row r="196" spans="2:15" ht="17.649999999999999" customHeight="1">
      <c r="B196" s="488">
        <v>149</v>
      </c>
      <c r="C196" s="493">
        <f t="shared" ca="1" si="25"/>
        <v>2346435.6974436599</v>
      </c>
      <c r="D196" s="494">
        <f t="shared" ca="1" si="20"/>
        <v>1599918.7778226673</v>
      </c>
      <c r="E196" s="494">
        <f t="shared" ca="1" si="21"/>
        <v>746516.91962099262</v>
      </c>
      <c r="F196" s="494">
        <f t="shared" ca="1" si="22"/>
        <v>294623103.6014868</v>
      </c>
      <c r="G196" s="495">
        <v>49622</v>
      </c>
      <c r="H196" s="494">
        <f t="shared" ca="1" si="23"/>
        <v>7999.5938891133364</v>
      </c>
      <c r="I196" s="496">
        <f t="shared" ca="1" si="24"/>
        <v>149555.48452385425</v>
      </c>
      <c r="J196" s="508">
        <f t="shared" ca="1" si="26"/>
        <v>2503990.7758566276</v>
      </c>
      <c r="K196" s="414"/>
      <c r="L196" s="414"/>
      <c r="M196" s="414"/>
      <c r="O196" s="400">
        <f t="shared" si="27"/>
        <v>31</v>
      </c>
    </row>
    <row r="197" spans="2:15" ht="17.649999999999999" customHeight="1">
      <c r="B197" s="488">
        <v>150</v>
      </c>
      <c r="C197" s="493">
        <f t="shared" ca="1" si="25"/>
        <v>2346435.6974436599</v>
      </c>
      <c r="D197" s="494">
        <f t="shared" ca="1" si="20"/>
        <v>1595875.1445080535</v>
      </c>
      <c r="E197" s="494">
        <f t="shared" ca="1" si="21"/>
        <v>750560.55293560633</v>
      </c>
      <c r="F197" s="494">
        <f t="shared" ca="1" si="22"/>
        <v>293872543.0485512</v>
      </c>
      <c r="G197" s="495">
        <v>49652</v>
      </c>
      <c r="H197" s="494">
        <f t="shared" ca="1" si="23"/>
        <v>7979.3757225402678</v>
      </c>
      <c r="I197" s="496">
        <f t="shared" ca="1" si="24"/>
        <v>144365.32076472853</v>
      </c>
      <c r="J197" s="508">
        <f t="shared" ca="1" si="26"/>
        <v>2498780.3939309283</v>
      </c>
      <c r="K197" s="414"/>
      <c r="L197" s="414"/>
      <c r="M197" s="414"/>
      <c r="O197" s="400">
        <f t="shared" si="27"/>
        <v>30</v>
      </c>
    </row>
    <row r="198" spans="2:15" ht="17.649999999999999" customHeight="1">
      <c r="B198" s="488">
        <v>151</v>
      </c>
      <c r="C198" s="493">
        <f t="shared" ca="1" si="25"/>
        <v>2346435.6974436599</v>
      </c>
      <c r="D198" s="494">
        <f t="shared" ca="1" si="20"/>
        <v>1591809.6081796524</v>
      </c>
      <c r="E198" s="494">
        <f t="shared" ca="1" si="21"/>
        <v>754626.08926400752</v>
      </c>
      <c r="F198" s="494">
        <f t="shared" ca="1" si="22"/>
        <v>293117916.95928717</v>
      </c>
      <c r="G198" s="495">
        <v>49683</v>
      </c>
      <c r="H198" s="494">
        <f t="shared" ca="1" si="23"/>
        <v>7959.0480408982621</v>
      </c>
      <c r="I198" s="496">
        <f t="shared" ca="1" si="24"/>
        <v>148797.46429691638</v>
      </c>
      <c r="J198" s="508">
        <f t="shared" ca="1" si="26"/>
        <v>2503192.2097814744</v>
      </c>
      <c r="K198" s="414"/>
      <c r="L198" s="414"/>
      <c r="M198" s="414"/>
      <c r="O198" s="400">
        <f t="shared" si="27"/>
        <v>31</v>
      </c>
    </row>
    <row r="199" spans="2:15" ht="17.649999999999999" customHeight="1">
      <c r="B199" s="488">
        <v>152</v>
      </c>
      <c r="C199" s="493">
        <f t="shared" ca="1" si="25"/>
        <v>2346435.6974436599</v>
      </c>
      <c r="D199" s="494">
        <f t="shared" ca="1" si="20"/>
        <v>1587722.0501961389</v>
      </c>
      <c r="E199" s="494">
        <f t="shared" ca="1" si="21"/>
        <v>758713.64724752097</v>
      </c>
      <c r="F199" s="494">
        <f t="shared" ca="1" si="22"/>
        <v>292359203.31203967</v>
      </c>
      <c r="G199" s="495">
        <v>49714</v>
      </c>
      <c r="H199" s="494">
        <f t="shared" ca="1" si="23"/>
        <v>7938.6102509806942</v>
      </c>
      <c r="I199" s="496">
        <f t="shared" ca="1" si="24"/>
        <v>148415.37195371906</v>
      </c>
      <c r="J199" s="508">
        <f t="shared" ca="1" si="26"/>
        <v>2502789.6796483593</v>
      </c>
      <c r="K199" s="414"/>
      <c r="L199" s="414"/>
      <c r="M199" s="414"/>
      <c r="O199" s="400">
        <f t="shared" si="27"/>
        <v>31</v>
      </c>
    </row>
    <row r="200" spans="2:15" ht="17.649999999999999" customHeight="1">
      <c r="B200" s="488">
        <v>153</v>
      </c>
      <c r="C200" s="493">
        <f t="shared" ca="1" si="25"/>
        <v>2346435.6974436599</v>
      </c>
      <c r="D200" s="494">
        <f t="shared" ca="1" si="20"/>
        <v>1583612.3512735483</v>
      </c>
      <c r="E200" s="494">
        <f t="shared" ca="1" si="21"/>
        <v>762823.34617011156</v>
      </c>
      <c r="F200" s="494">
        <f t="shared" ca="1" si="22"/>
        <v>291596379.96586955</v>
      </c>
      <c r="G200" s="495">
        <v>49743</v>
      </c>
      <c r="H200" s="494">
        <f t="shared" ca="1" si="23"/>
        <v>7918.0617563677415</v>
      </c>
      <c r="I200" s="496">
        <f t="shared" ca="1" si="24"/>
        <v>138480.80930213613</v>
      </c>
      <c r="J200" s="508">
        <f t="shared" ca="1" si="26"/>
        <v>2492834.568502164</v>
      </c>
      <c r="K200" s="414"/>
      <c r="L200" s="414"/>
      <c r="M200" s="414"/>
      <c r="O200" s="400">
        <f t="shared" si="27"/>
        <v>29</v>
      </c>
    </row>
    <row r="201" spans="2:15" ht="17.649999999999999" customHeight="1">
      <c r="B201" s="488">
        <v>154</v>
      </c>
      <c r="C201" s="493">
        <f t="shared" ca="1" si="25"/>
        <v>2346435.6974436599</v>
      </c>
      <c r="D201" s="494">
        <f t="shared" ca="1" si="20"/>
        <v>1579480.3914817935</v>
      </c>
      <c r="E201" s="494">
        <f t="shared" ca="1" si="21"/>
        <v>766955.3059618664</v>
      </c>
      <c r="F201" s="494">
        <f t="shared" ca="1" si="22"/>
        <v>290829424.6599077</v>
      </c>
      <c r="G201" s="495">
        <v>49774</v>
      </c>
      <c r="H201" s="494">
        <f t="shared" ca="1" si="23"/>
        <v>7897.4019574089671</v>
      </c>
      <c r="I201" s="496">
        <f t="shared" ca="1" si="24"/>
        <v>147644.96705605192</v>
      </c>
      <c r="J201" s="508">
        <f t="shared" ca="1" si="26"/>
        <v>2501978.0664571207</v>
      </c>
      <c r="K201" s="414"/>
      <c r="L201" s="414"/>
      <c r="M201" s="414"/>
      <c r="O201" s="400">
        <f t="shared" si="27"/>
        <v>31</v>
      </c>
    </row>
    <row r="202" spans="2:15" ht="17.649999999999999" customHeight="1">
      <c r="B202" s="488">
        <v>155</v>
      </c>
      <c r="C202" s="493">
        <f t="shared" ca="1" si="25"/>
        <v>2346435.6974436599</v>
      </c>
      <c r="D202" s="494">
        <f t="shared" ca="1" si="20"/>
        <v>1575326.0502411667</v>
      </c>
      <c r="E202" s="494">
        <f t="shared" ca="1" si="21"/>
        <v>771109.64720249316</v>
      </c>
      <c r="F202" s="494">
        <f t="shared" ca="1" si="22"/>
        <v>290058315.01270521</v>
      </c>
      <c r="G202" s="495">
        <v>49804</v>
      </c>
      <c r="H202" s="494">
        <f t="shared" ca="1" si="23"/>
        <v>7876.6302512058337</v>
      </c>
      <c r="I202" s="496">
        <f t="shared" ca="1" si="24"/>
        <v>142506.41808335474</v>
      </c>
      <c r="J202" s="508">
        <f t="shared" ca="1" si="26"/>
        <v>2496818.7457782207</v>
      </c>
      <c r="K202" s="414"/>
      <c r="L202" s="414"/>
      <c r="M202" s="414"/>
      <c r="O202" s="400">
        <f t="shared" si="27"/>
        <v>30</v>
      </c>
    </row>
    <row r="203" spans="2:15" ht="17.649999999999999" customHeight="1">
      <c r="B203" s="488">
        <v>156</v>
      </c>
      <c r="C203" s="493">
        <f t="shared" ca="1" si="25"/>
        <v>2346435.6974436599</v>
      </c>
      <c r="D203" s="494">
        <f t="shared" ca="1" si="20"/>
        <v>1571149.2063188199</v>
      </c>
      <c r="E203" s="494">
        <f t="shared" ca="1" si="21"/>
        <v>775286.49112483999</v>
      </c>
      <c r="F203" s="494">
        <f t="shared" ca="1" si="22"/>
        <v>289283028.52158034</v>
      </c>
      <c r="G203" s="495">
        <v>49835</v>
      </c>
      <c r="H203" s="494">
        <f t="shared" ca="1" si="23"/>
        <v>7855.7460315940998</v>
      </c>
      <c r="I203" s="496">
        <f t="shared" ca="1" si="24"/>
        <v>146866.19350143307</v>
      </c>
      <c r="J203" s="508">
        <f t="shared" ca="1" si="26"/>
        <v>2501157.6369766868</v>
      </c>
      <c r="K203" s="414"/>
      <c r="L203" s="414"/>
      <c r="M203" s="414"/>
      <c r="O203" s="400">
        <f t="shared" si="27"/>
        <v>31</v>
      </c>
    </row>
    <row r="204" spans="2:15" ht="17.649999999999999" customHeight="1">
      <c r="B204" s="488">
        <v>157</v>
      </c>
      <c r="C204" s="493">
        <f t="shared" ca="1" si="25"/>
        <v>2346435.6974436599</v>
      </c>
      <c r="D204" s="494">
        <f t="shared" ca="1" si="20"/>
        <v>1566949.737825227</v>
      </c>
      <c r="E204" s="494">
        <f t="shared" ca="1" si="21"/>
        <v>779485.95961843291</v>
      </c>
      <c r="F204" s="494">
        <f t="shared" ca="1" si="22"/>
        <v>288503542.56196189</v>
      </c>
      <c r="G204" s="495">
        <v>49865</v>
      </c>
      <c r="H204" s="494">
        <f t="shared" ca="1" si="23"/>
        <v>7834.7486891261351</v>
      </c>
      <c r="I204" s="496">
        <f t="shared" ca="1" si="24"/>
        <v>141748.68397557436</v>
      </c>
      <c r="J204" s="508">
        <f t="shared" ca="1" si="26"/>
        <v>2496019.1301083607</v>
      </c>
      <c r="K204" s="414"/>
      <c r="L204" s="414"/>
      <c r="M204" s="414"/>
      <c r="O204" s="400">
        <f t="shared" si="27"/>
        <v>30</v>
      </c>
    </row>
    <row r="205" spans="2:15" ht="17.649999999999999" customHeight="1">
      <c r="B205" s="488">
        <v>158</v>
      </c>
      <c r="C205" s="493">
        <f t="shared" ca="1" si="25"/>
        <v>2346435.6974436599</v>
      </c>
      <c r="D205" s="494">
        <f t="shared" ca="1" si="20"/>
        <v>1562727.5222106269</v>
      </c>
      <c r="E205" s="494">
        <f t="shared" ca="1" si="21"/>
        <v>783708.17523303302</v>
      </c>
      <c r="F205" s="494">
        <f t="shared" ca="1" si="22"/>
        <v>287719834.38672888</v>
      </c>
      <c r="G205" s="495">
        <v>49896</v>
      </c>
      <c r="H205" s="494">
        <f t="shared" ca="1" si="23"/>
        <v>7813.6376110531346</v>
      </c>
      <c r="I205" s="496">
        <f t="shared" ca="1" si="24"/>
        <v>146078.96038387335</v>
      </c>
      <c r="J205" s="508">
        <f t="shared" ca="1" si="26"/>
        <v>2500328.2954385863</v>
      </c>
      <c r="K205" s="414"/>
      <c r="L205" s="414"/>
      <c r="M205" s="414"/>
      <c r="O205" s="400">
        <f t="shared" si="27"/>
        <v>31</v>
      </c>
    </row>
    <row r="206" spans="2:15" ht="17.649999999999999" customHeight="1">
      <c r="B206" s="488">
        <v>159</v>
      </c>
      <c r="C206" s="493">
        <f t="shared" ca="1" si="25"/>
        <v>2346435.6974436599</v>
      </c>
      <c r="D206" s="494">
        <f t="shared" ca="1" si="20"/>
        <v>1558482.4362614481</v>
      </c>
      <c r="E206" s="494">
        <f t="shared" ca="1" si="21"/>
        <v>787953.26118221181</v>
      </c>
      <c r="F206" s="494">
        <f t="shared" ca="1" si="22"/>
        <v>286931881.12554669</v>
      </c>
      <c r="G206" s="495">
        <v>49927</v>
      </c>
      <c r="H206" s="494">
        <f t="shared" ca="1" si="23"/>
        <v>7792.4121813072406</v>
      </c>
      <c r="I206" s="496">
        <f t="shared" ca="1" si="24"/>
        <v>145682.14281114703</v>
      </c>
      <c r="J206" s="508">
        <f t="shared" ca="1" si="26"/>
        <v>2499910.252436114</v>
      </c>
      <c r="K206" s="414"/>
      <c r="L206" s="414"/>
      <c r="M206" s="414"/>
      <c r="O206" s="400">
        <f t="shared" si="27"/>
        <v>31</v>
      </c>
    </row>
    <row r="207" spans="2:15" ht="17.649999999999999" customHeight="1">
      <c r="B207" s="488">
        <v>160</v>
      </c>
      <c r="C207" s="493">
        <f t="shared" ca="1" si="25"/>
        <v>2346435.6974436599</v>
      </c>
      <c r="D207" s="494">
        <f t="shared" ca="1" si="20"/>
        <v>1554214.3560967112</v>
      </c>
      <c r="E207" s="494">
        <f t="shared" ca="1" si="21"/>
        <v>792221.34134694864</v>
      </c>
      <c r="F207" s="494">
        <f t="shared" ca="1" si="22"/>
        <v>286139659.78419977</v>
      </c>
      <c r="G207" s="495">
        <v>49957</v>
      </c>
      <c r="H207" s="494">
        <f t="shared" ca="1" si="23"/>
        <v>7771.0717804835558</v>
      </c>
      <c r="I207" s="496">
        <f t="shared" ca="1" si="24"/>
        <v>140596.62175151787</v>
      </c>
      <c r="J207" s="508">
        <f t="shared" ca="1" si="26"/>
        <v>2494803.3909756616</v>
      </c>
      <c r="K207" s="414"/>
      <c r="L207" s="414"/>
      <c r="M207" s="414"/>
      <c r="O207" s="400">
        <f t="shared" si="27"/>
        <v>30</v>
      </c>
    </row>
    <row r="208" spans="2:15" ht="17.649999999999999" customHeight="1">
      <c r="B208" s="488">
        <v>161</v>
      </c>
      <c r="C208" s="493">
        <f t="shared" ca="1" si="25"/>
        <v>2346435.6974436599</v>
      </c>
      <c r="D208" s="494">
        <f t="shared" ca="1" si="20"/>
        <v>1549923.1571644156</v>
      </c>
      <c r="E208" s="494">
        <f t="shared" ca="1" si="21"/>
        <v>796512.54027924431</v>
      </c>
      <c r="F208" s="494">
        <f t="shared" ca="1" si="22"/>
        <v>285343147.24392051</v>
      </c>
      <c r="G208" s="495">
        <v>49988</v>
      </c>
      <c r="H208" s="494">
        <f t="shared" ca="1" si="23"/>
        <v>7749.6157858220777</v>
      </c>
      <c r="I208" s="496">
        <f t="shared" ca="1" si="24"/>
        <v>144882.04773739979</v>
      </c>
      <c r="J208" s="508">
        <f t="shared" ca="1" si="26"/>
        <v>2499067.3609668817</v>
      </c>
      <c r="K208" s="414"/>
      <c r="L208" s="414"/>
      <c r="M208" s="414"/>
      <c r="O208" s="400">
        <f t="shared" si="27"/>
        <v>31</v>
      </c>
    </row>
    <row r="209" spans="2:15" ht="17.649999999999999" customHeight="1">
      <c r="B209" s="488">
        <v>162</v>
      </c>
      <c r="C209" s="493">
        <f t="shared" ca="1" si="25"/>
        <v>2346435.6974436599</v>
      </c>
      <c r="D209" s="494">
        <f t="shared" ca="1" si="20"/>
        <v>1545608.7142379028</v>
      </c>
      <c r="E209" s="494">
        <f t="shared" ca="1" si="21"/>
        <v>800826.9832057571</v>
      </c>
      <c r="F209" s="494">
        <f t="shared" ca="1" si="22"/>
        <v>284542320.26071477</v>
      </c>
      <c r="G209" s="495">
        <v>50018</v>
      </c>
      <c r="H209" s="494">
        <f t="shared" ca="1" si="23"/>
        <v>7728.0435711895143</v>
      </c>
      <c r="I209" s="496">
        <f t="shared" ca="1" si="24"/>
        <v>139818.14214952104</v>
      </c>
      <c r="J209" s="508">
        <f t="shared" ca="1" si="26"/>
        <v>2493981.8831643704</v>
      </c>
      <c r="K209" s="414"/>
      <c r="L209" s="414"/>
      <c r="M209" s="414"/>
      <c r="O209" s="400">
        <f t="shared" si="27"/>
        <v>30</v>
      </c>
    </row>
    <row r="210" spans="2:15" ht="17.649999999999999" customHeight="1">
      <c r="B210" s="488">
        <v>163</v>
      </c>
      <c r="C210" s="493">
        <f t="shared" ca="1" si="25"/>
        <v>2346435.6974436599</v>
      </c>
      <c r="D210" s="494">
        <f t="shared" ca="1" si="20"/>
        <v>1541270.9014122051</v>
      </c>
      <c r="E210" s="494">
        <f t="shared" ca="1" si="21"/>
        <v>805164.79603145481</v>
      </c>
      <c r="F210" s="494">
        <f t="shared" ca="1" si="22"/>
        <v>283737155.46468329</v>
      </c>
      <c r="G210" s="495">
        <v>50049</v>
      </c>
      <c r="H210" s="494">
        <f t="shared" ca="1" si="23"/>
        <v>7706.3545070610253</v>
      </c>
      <c r="I210" s="496">
        <f t="shared" ca="1" si="24"/>
        <v>144073.26149200855</v>
      </c>
      <c r="J210" s="508">
        <f t="shared" ca="1" si="26"/>
        <v>2498215.3134427294</v>
      </c>
      <c r="K210" s="414"/>
      <c r="L210" s="414"/>
      <c r="M210" s="414"/>
      <c r="O210" s="400">
        <f t="shared" si="27"/>
        <v>31</v>
      </c>
    </row>
    <row r="211" spans="2:15" ht="17.649999999999999" customHeight="1">
      <c r="B211" s="488">
        <v>164</v>
      </c>
      <c r="C211" s="493">
        <f t="shared" ca="1" si="25"/>
        <v>2346435.6974436599</v>
      </c>
      <c r="D211" s="494">
        <f t="shared" ca="1" si="20"/>
        <v>1536909.5921003679</v>
      </c>
      <c r="E211" s="494">
        <f t="shared" ca="1" si="21"/>
        <v>809526.105343292</v>
      </c>
      <c r="F211" s="494">
        <f t="shared" ca="1" si="22"/>
        <v>282927629.35934001</v>
      </c>
      <c r="G211" s="495">
        <v>50080</v>
      </c>
      <c r="H211" s="494">
        <f t="shared" ca="1" si="23"/>
        <v>7684.547960501839</v>
      </c>
      <c r="I211" s="496">
        <f t="shared" ca="1" si="24"/>
        <v>143665.5797169513</v>
      </c>
      <c r="J211" s="508">
        <f t="shared" ca="1" si="26"/>
        <v>2497785.8251211126</v>
      </c>
      <c r="K211" s="414"/>
      <c r="L211" s="414"/>
      <c r="M211" s="414"/>
      <c r="O211" s="400">
        <f t="shared" si="27"/>
        <v>31</v>
      </c>
    </row>
    <row r="212" spans="2:15" ht="17.649999999999999" customHeight="1">
      <c r="B212" s="488">
        <v>165</v>
      </c>
      <c r="C212" s="493">
        <f t="shared" ca="1" si="25"/>
        <v>2346435.6974436599</v>
      </c>
      <c r="D212" s="494">
        <f t="shared" ca="1" si="20"/>
        <v>1532524.6590297585</v>
      </c>
      <c r="E212" s="494">
        <f t="shared" ca="1" si="21"/>
        <v>813911.03841390135</v>
      </c>
      <c r="F212" s="494">
        <f t="shared" ca="1" si="22"/>
        <v>282113718.32092613</v>
      </c>
      <c r="G212" s="495">
        <v>50108</v>
      </c>
      <c r="H212" s="494">
        <f t="shared" ca="1" si="23"/>
        <v>7662.6232951487927</v>
      </c>
      <c r="I212" s="496">
        <f t="shared" ca="1" si="24"/>
        <v>129392.23582700483</v>
      </c>
      <c r="J212" s="508">
        <f t="shared" ca="1" si="26"/>
        <v>2483490.5565658137</v>
      </c>
      <c r="K212" s="414"/>
      <c r="L212" s="414"/>
      <c r="M212" s="414"/>
      <c r="O212" s="400">
        <f t="shared" si="27"/>
        <v>28</v>
      </c>
    </row>
    <row r="213" spans="2:15" ht="17.649999999999999" customHeight="1">
      <c r="B213" s="488">
        <v>166</v>
      </c>
      <c r="C213" s="493">
        <f t="shared" ca="1" si="25"/>
        <v>2346435.6974436599</v>
      </c>
      <c r="D213" s="494">
        <f t="shared" ca="1" si="20"/>
        <v>1528115.9742383498</v>
      </c>
      <c r="E213" s="494">
        <f t="shared" ca="1" si="21"/>
        <v>818319.72320531006</v>
      </c>
      <c r="F213" s="494">
        <f t="shared" ca="1" si="22"/>
        <v>281295398.5977208</v>
      </c>
      <c r="G213" s="495">
        <v>50139</v>
      </c>
      <c r="H213" s="494">
        <f t="shared" ca="1" si="23"/>
        <v>7640.5798711917487</v>
      </c>
      <c r="I213" s="496">
        <f t="shared" ca="1" si="24"/>
        <v>142843.57937649559</v>
      </c>
      <c r="J213" s="508">
        <f t="shared" ca="1" si="26"/>
        <v>2496919.856691347</v>
      </c>
      <c r="K213" s="414"/>
      <c r="L213" s="414"/>
      <c r="M213" s="414"/>
      <c r="O213" s="400">
        <f t="shared" si="27"/>
        <v>31</v>
      </c>
    </row>
    <row r="214" spans="2:15" ht="17.649999999999999" customHeight="1">
      <c r="B214" s="488">
        <v>167</v>
      </c>
      <c r="C214" s="493">
        <f t="shared" ca="1" si="25"/>
        <v>2346435.6974436599</v>
      </c>
      <c r="D214" s="494">
        <f t="shared" ca="1" si="20"/>
        <v>1523683.4090709877</v>
      </c>
      <c r="E214" s="494">
        <f t="shared" ca="1" si="21"/>
        <v>822752.28837267216</v>
      </c>
      <c r="F214" s="494">
        <f t="shared" ca="1" si="22"/>
        <v>280472646.30934811</v>
      </c>
      <c r="G214" s="495">
        <v>50169</v>
      </c>
      <c r="H214" s="494">
        <f t="shared" ca="1" si="23"/>
        <v>7618.4170453549386</v>
      </c>
      <c r="I214" s="496">
        <f t="shared" ca="1" si="24"/>
        <v>137834.7453128832</v>
      </c>
      <c r="J214" s="508">
        <f t="shared" ca="1" si="26"/>
        <v>2491888.8598018978</v>
      </c>
      <c r="K214" s="414"/>
      <c r="L214" s="414"/>
      <c r="M214" s="414"/>
      <c r="O214" s="400">
        <f t="shared" si="27"/>
        <v>30</v>
      </c>
    </row>
    <row r="215" spans="2:15" ht="17.649999999999999" customHeight="1">
      <c r="B215" s="488">
        <v>168</v>
      </c>
      <c r="C215" s="493">
        <f t="shared" ca="1" si="25"/>
        <v>2346435.6974436599</v>
      </c>
      <c r="D215" s="494">
        <f t="shared" ca="1" si="20"/>
        <v>1519226.8341756356</v>
      </c>
      <c r="E215" s="494">
        <f t="shared" ca="1" si="21"/>
        <v>827208.86326802429</v>
      </c>
      <c r="F215" s="494">
        <f t="shared" ca="1" si="22"/>
        <v>279645437.44608009</v>
      </c>
      <c r="G215" s="495">
        <v>50200</v>
      </c>
      <c r="H215" s="494">
        <f t="shared" ca="1" si="23"/>
        <v>7596.1341708781783</v>
      </c>
      <c r="I215" s="496">
        <f t="shared" ca="1" si="24"/>
        <v>142012.64991463325</v>
      </c>
      <c r="J215" s="508">
        <f t="shared" ca="1" si="26"/>
        <v>2496044.4815291716</v>
      </c>
      <c r="K215" s="414"/>
      <c r="L215" s="414"/>
      <c r="M215" s="414"/>
      <c r="O215" s="400">
        <f t="shared" si="27"/>
        <v>31</v>
      </c>
    </row>
    <row r="216" spans="2:15" ht="17.649999999999999" customHeight="1">
      <c r="B216" s="488">
        <v>169</v>
      </c>
      <c r="C216" s="493">
        <f t="shared" ca="1" si="25"/>
        <v>2346435.6974436599</v>
      </c>
      <c r="D216" s="494">
        <f t="shared" ca="1" si="20"/>
        <v>1514746.1194996005</v>
      </c>
      <c r="E216" s="494">
        <f t="shared" ca="1" si="21"/>
        <v>831689.57794405939</v>
      </c>
      <c r="F216" s="494">
        <f t="shared" ca="1" si="22"/>
        <v>278813747.86813605</v>
      </c>
      <c r="G216" s="495">
        <v>50230</v>
      </c>
      <c r="H216" s="494">
        <f t="shared" ca="1" si="23"/>
        <v>7573.7305974980027</v>
      </c>
      <c r="I216" s="496">
        <f t="shared" ca="1" si="24"/>
        <v>137026.26434857922</v>
      </c>
      <c r="J216" s="508">
        <f t="shared" ca="1" si="26"/>
        <v>2491035.6923897369</v>
      </c>
      <c r="K216" s="414"/>
      <c r="L216" s="414"/>
      <c r="M216" s="414"/>
      <c r="O216" s="400">
        <f t="shared" si="27"/>
        <v>30</v>
      </c>
    </row>
    <row r="217" spans="2:15" ht="17.649999999999999" customHeight="1">
      <c r="B217" s="488">
        <v>170</v>
      </c>
      <c r="C217" s="493">
        <f t="shared" ca="1" si="25"/>
        <v>2346435.6974436599</v>
      </c>
      <c r="D217" s="494">
        <f t="shared" ca="1" si="20"/>
        <v>1510241.1342857371</v>
      </c>
      <c r="E217" s="494">
        <f t="shared" ca="1" si="21"/>
        <v>836194.56315792282</v>
      </c>
      <c r="F217" s="494">
        <f t="shared" ca="1" si="22"/>
        <v>277977553.30497813</v>
      </c>
      <c r="G217" s="495">
        <v>50261</v>
      </c>
      <c r="H217" s="494">
        <f t="shared" ca="1" si="23"/>
        <v>7551.2056714286855</v>
      </c>
      <c r="I217" s="496">
        <f t="shared" ca="1" si="24"/>
        <v>141172.69433723285</v>
      </c>
      <c r="J217" s="508">
        <f t="shared" ca="1" si="26"/>
        <v>2495159.5974523216</v>
      </c>
      <c r="K217" s="414"/>
      <c r="L217" s="414"/>
      <c r="M217" s="414"/>
      <c r="O217" s="400">
        <f t="shared" si="27"/>
        <v>31</v>
      </c>
    </row>
    <row r="218" spans="2:15" ht="17.649999999999999" customHeight="1">
      <c r="B218" s="488">
        <v>171</v>
      </c>
      <c r="C218" s="493">
        <f t="shared" ca="1" si="25"/>
        <v>2346435.6974436599</v>
      </c>
      <c r="D218" s="494">
        <f t="shared" ca="1" si="20"/>
        <v>1505711.7470686317</v>
      </c>
      <c r="E218" s="494">
        <f t="shared" ca="1" si="21"/>
        <v>840723.95037502819</v>
      </c>
      <c r="F218" s="494">
        <f t="shared" ca="1" si="22"/>
        <v>277136829.35460311</v>
      </c>
      <c r="G218" s="495">
        <v>50292</v>
      </c>
      <c r="H218" s="494">
        <f t="shared" ca="1" si="23"/>
        <v>7528.5587353431583</v>
      </c>
      <c r="I218" s="496">
        <f t="shared" ca="1" si="24"/>
        <v>140749.30115675391</v>
      </c>
      <c r="J218" s="508">
        <f t="shared" ca="1" si="26"/>
        <v>2494713.5573357567</v>
      </c>
      <c r="K218" s="414"/>
      <c r="L218" s="414"/>
      <c r="M218" s="414"/>
      <c r="O218" s="400">
        <f t="shared" si="27"/>
        <v>31</v>
      </c>
    </row>
    <row r="219" spans="2:15" ht="17.649999999999999" customHeight="1">
      <c r="B219" s="488">
        <v>172</v>
      </c>
      <c r="C219" s="493">
        <f t="shared" ca="1" si="25"/>
        <v>2346435.6974436599</v>
      </c>
      <c r="D219" s="494">
        <f t="shared" ca="1" si="20"/>
        <v>1501157.8256707669</v>
      </c>
      <c r="E219" s="494">
        <f t="shared" ca="1" si="21"/>
        <v>845277.87177289301</v>
      </c>
      <c r="F219" s="494">
        <f t="shared" ca="1" si="22"/>
        <v>276291551.48283023</v>
      </c>
      <c r="G219" s="495">
        <v>50322</v>
      </c>
      <c r="H219" s="494">
        <f t="shared" ca="1" si="23"/>
        <v>7505.7891283538347</v>
      </c>
      <c r="I219" s="496">
        <f t="shared" ca="1" si="24"/>
        <v>135797.04638375551</v>
      </c>
      <c r="J219" s="508">
        <f t="shared" ca="1" si="26"/>
        <v>2489738.5329557694</v>
      </c>
      <c r="K219" s="414"/>
      <c r="L219" s="414"/>
      <c r="M219" s="414"/>
      <c r="O219" s="400">
        <f t="shared" si="27"/>
        <v>30</v>
      </c>
    </row>
    <row r="220" spans="2:15" ht="17.649999999999999" customHeight="1">
      <c r="B220" s="488">
        <v>173</v>
      </c>
      <c r="C220" s="493">
        <f t="shared" ca="1" si="25"/>
        <v>2346435.6974436599</v>
      </c>
      <c r="D220" s="494">
        <f t="shared" ca="1" si="20"/>
        <v>1496579.2371986639</v>
      </c>
      <c r="E220" s="494">
        <f t="shared" ca="1" si="21"/>
        <v>849856.46024499601</v>
      </c>
      <c r="F220" s="494">
        <f t="shared" ca="1" si="22"/>
        <v>275441695.02258521</v>
      </c>
      <c r="G220" s="495">
        <v>50353</v>
      </c>
      <c r="H220" s="494">
        <f t="shared" ca="1" si="23"/>
        <v>7482.8961859933197</v>
      </c>
      <c r="I220" s="496">
        <f t="shared" ca="1" si="24"/>
        <v>139895.62223413968</v>
      </c>
      <c r="J220" s="508">
        <f t="shared" ca="1" si="26"/>
        <v>2493814.2158637927</v>
      </c>
      <c r="K220" s="414"/>
      <c r="L220" s="414"/>
      <c r="M220" s="414"/>
      <c r="O220" s="400">
        <f t="shared" si="27"/>
        <v>31</v>
      </c>
    </row>
    <row r="221" spans="2:15" ht="17.649999999999999" customHeight="1">
      <c r="B221" s="488">
        <v>174</v>
      </c>
      <c r="C221" s="493">
        <f t="shared" ca="1" si="25"/>
        <v>2346435.6974436599</v>
      </c>
      <c r="D221" s="494">
        <f t="shared" ca="1" si="20"/>
        <v>1491975.8480390033</v>
      </c>
      <c r="E221" s="494">
        <f t="shared" ca="1" si="21"/>
        <v>854459.84940465656</v>
      </c>
      <c r="F221" s="494">
        <f t="shared" ca="1" si="22"/>
        <v>274587235.17318058</v>
      </c>
      <c r="G221" s="495">
        <v>50383</v>
      </c>
      <c r="H221" s="494">
        <f t="shared" ca="1" si="23"/>
        <v>7459.8792401950168</v>
      </c>
      <c r="I221" s="496">
        <f t="shared" ca="1" si="24"/>
        <v>134966.43056106672</v>
      </c>
      <c r="J221" s="508">
        <f t="shared" ca="1" si="26"/>
        <v>2488862.0072449213</v>
      </c>
      <c r="K221" s="414"/>
      <c r="L221" s="414"/>
      <c r="M221" s="414"/>
      <c r="O221" s="400">
        <f t="shared" si="27"/>
        <v>30</v>
      </c>
    </row>
    <row r="222" spans="2:15" ht="17.649999999999999" customHeight="1">
      <c r="B222" s="488">
        <v>175</v>
      </c>
      <c r="C222" s="493">
        <f t="shared" ca="1" si="25"/>
        <v>2346435.6974436599</v>
      </c>
      <c r="D222" s="494">
        <f t="shared" ca="1" si="20"/>
        <v>1487347.5238547281</v>
      </c>
      <c r="E222" s="494">
        <f t="shared" ca="1" si="21"/>
        <v>859088.17358893179</v>
      </c>
      <c r="F222" s="494">
        <f t="shared" ca="1" si="22"/>
        <v>273728146.99959165</v>
      </c>
      <c r="G222" s="495">
        <v>50414</v>
      </c>
      <c r="H222" s="494">
        <f t="shared" ca="1" si="23"/>
        <v>7436.7376192736401</v>
      </c>
      <c r="I222" s="496">
        <f t="shared" ca="1" si="24"/>
        <v>139032.67007602041</v>
      </c>
      <c r="J222" s="508">
        <f t="shared" ca="1" si="26"/>
        <v>2492905.1051389542</v>
      </c>
      <c r="K222" s="414"/>
      <c r="L222" s="414"/>
      <c r="M222" s="414"/>
      <c r="O222" s="400">
        <f t="shared" si="27"/>
        <v>31</v>
      </c>
    </row>
    <row r="223" spans="2:15" ht="17.649999999999999" customHeight="1">
      <c r="B223" s="488">
        <v>176</v>
      </c>
      <c r="C223" s="493">
        <f t="shared" ca="1" si="25"/>
        <v>2346435.6974436599</v>
      </c>
      <c r="D223" s="494">
        <f t="shared" ca="1" si="20"/>
        <v>1482694.1295811215</v>
      </c>
      <c r="E223" s="494">
        <f t="shared" ca="1" si="21"/>
        <v>863741.56786253839</v>
      </c>
      <c r="F223" s="494">
        <f t="shared" ca="1" si="22"/>
        <v>272864405.43172914</v>
      </c>
      <c r="G223" s="495">
        <v>50445</v>
      </c>
      <c r="H223" s="494">
        <f t="shared" ca="1" si="23"/>
        <v>7413.4706479056076</v>
      </c>
      <c r="I223" s="496">
        <f t="shared" ca="1" si="24"/>
        <v>138597.68509745991</v>
      </c>
      <c r="J223" s="508">
        <f t="shared" ca="1" si="26"/>
        <v>2492446.8531890251</v>
      </c>
      <c r="K223" s="414"/>
      <c r="L223" s="414"/>
      <c r="M223" s="414"/>
      <c r="O223" s="400">
        <f t="shared" si="27"/>
        <v>31</v>
      </c>
    </row>
    <row r="224" spans="2:15" ht="17.649999999999999" customHeight="1">
      <c r="B224" s="488">
        <v>177</v>
      </c>
      <c r="C224" s="493">
        <f t="shared" ca="1" si="25"/>
        <v>2346435.6974436599</v>
      </c>
      <c r="D224" s="494">
        <f t="shared" ca="1" si="20"/>
        <v>1478015.5294218662</v>
      </c>
      <c r="E224" s="494">
        <f t="shared" ca="1" si="21"/>
        <v>868420.16802179371</v>
      </c>
      <c r="F224" s="494">
        <f t="shared" ca="1" si="22"/>
        <v>271995985.26370734</v>
      </c>
      <c r="G224" s="495">
        <v>50473</v>
      </c>
      <c r="H224" s="494">
        <f t="shared" ca="1" si="23"/>
        <v>7390.0776471093304</v>
      </c>
      <c r="I224" s="496">
        <f t="shared" ca="1" si="24"/>
        <v>124789.9880841108</v>
      </c>
      <c r="J224" s="508">
        <f t="shared" ca="1" si="26"/>
        <v>2478615.7631748803</v>
      </c>
      <c r="K224" s="414"/>
      <c r="L224" s="414"/>
      <c r="M224" s="414"/>
      <c r="O224" s="400">
        <f t="shared" si="27"/>
        <v>28</v>
      </c>
    </row>
    <row r="225" spans="2:15" ht="17.649999999999999" customHeight="1">
      <c r="B225" s="488">
        <v>178</v>
      </c>
      <c r="C225" s="493">
        <f t="shared" ca="1" si="25"/>
        <v>2346435.6974436599</v>
      </c>
      <c r="D225" s="494">
        <f t="shared" ca="1" si="20"/>
        <v>1473311.5868450815</v>
      </c>
      <c r="E225" s="494">
        <f t="shared" ca="1" si="21"/>
        <v>873124.11059857835</v>
      </c>
      <c r="F225" s="494">
        <f t="shared" ca="1" si="22"/>
        <v>271122861.15310878</v>
      </c>
      <c r="G225" s="495">
        <v>50504</v>
      </c>
      <c r="H225" s="494">
        <f t="shared" ca="1" si="23"/>
        <v>7366.5579342254077</v>
      </c>
      <c r="I225" s="496">
        <f t="shared" ca="1" si="24"/>
        <v>137720.63387185714</v>
      </c>
      <c r="J225" s="508">
        <f t="shared" ca="1" si="26"/>
        <v>2491522.8892497425</v>
      </c>
      <c r="K225" s="414"/>
      <c r="L225" s="414"/>
      <c r="M225" s="414"/>
      <c r="O225" s="400">
        <f t="shared" si="27"/>
        <v>31</v>
      </c>
    </row>
    <row r="226" spans="2:15" ht="17.649999999999999" customHeight="1">
      <c r="B226" s="488">
        <v>179</v>
      </c>
      <c r="C226" s="493">
        <f t="shared" ca="1" si="25"/>
        <v>2346435.6974436599</v>
      </c>
      <c r="D226" s="494">
        <f t="shared" ca="1" si="20"/>
        <v>1468582.1645793393</v>
      </c>
      <c r="E226" s="494">
        <f t="shared" ca="1" si="21"/>
        <v>877853.53286432056</v>
      </c>
      <c r="F226" s="494">
        <f t="shared" ca="1" si="22"/>
        <v>270245007.62024444</v>
      </c>
      <c r="G226" s="495">
        <v>50534</v>
      </c>
      <c r="H226" s="494">
        <f t="shared" ca="1" si="23"/>
        <v>7342.910822896697</v>
      </c>
      <c r="I226" s="496">
        <f t="shared" ca="1" si="24"/>
        <v>132850.2019650233</v>
      </c>
      <c r="J226" s="508">
        <f t="shared" ca="1" si="26"/>
        <v>2486628.8102315799</v>
      </c>
      <c r="K226" s="414"/>
      <c r="L226" s="414"/>
      <c r="M226" s="414"/>
      <c r="O226" s="400">
        <f t="shared" si="27"/>
        <v>30</v>
      </c>
    </row>
    <row r="227" spans="2:15" ht="17.649999999999999" customHeight="1">
      <c r="B227" s="488">
        <v>180</v>
      </c>
      <c r="C227" s="493">
        <f t="shared" ca="1" si="25"/>
        <v>2346435.6974436599</v>
      </c>
      <c r="D227" s="494">
        <f t="shared" ca="1" si="20"/>
        <v>1463827.1246096576</v>
      </c>
      <c r="E227" s="494">
        <f t="shared" ca="1" si="21"/>
        <v>882608.57283400232</v>
      </c>
      <c r="F227" s="494">
        <f t="shared" ca="1" si="22"/>
        <v>269362399.04741043</v>
      </c>
      <c r="G227" s="495">
        <v>50565</v>
      </c>
      <c r="H227" s="494">
        <f t="shared" ca="1" si="23"/>
        <v>7319.1356230482879</v>
      </c>
      <c r="I227" s="496">
        <f t="shared" ca="1" si="24"/>
        <v>136834.05552505041</v>
      </c>
      <c r="J227" s="508">
        <f t="shared" ca="1" si="26"/>
        <v>2490588.8885917584</v>
      </c>
      <c r="K227" s="414"/>
      <c r="L227" s="414"/>
      <c r="M227" s="414"/>
      <c r="O227" s="400">
        <f t="shared" si="27"/>
        <v>31</v>
      </c>
    </row>
    <row r="228" spans="2:15" ht="17.649999999999999" customHeight="1">
      <c r="B228" s="488">
        <v>181</v>
      </c>
      <c r="C228" s="493">
        <f t="shared" ca="1" si="25"/>
        <v>2346435.6974436599</v>
      </c>
      <c r="D228" s="494">
        <f t="shared" ca="1" si="20"/>
        <v>1459046.3281734732</v>
      </c>
      <c r="E228" s="494">
        <f t="shared" ca="1" si="21"/>
        <v>887389.36927018664</v>
      </c>
      <c r="F228" s="494">
        <f t="shared" ca="1" si="22"/>
        <v>268475009.67814022</v>
      </c>
      <c r="G228" s="495">
        <v>50595</v>
      </c>
      <c r="H228" s="494">
        <f t="shared" ca="1" si="23"/>
        <v>7295.231640867366</v>
      </c>
      <c r="I228" s="496">
        <f t="shared" ca="1" si="24"/>
        <v>131987.57553323108</v>
      </c>
      <c r="J228" s="508">
        <f t="shared" ca="1" si="26"/>
        <v>2485718.5046177586</v>
      </c>
      <c r="K228" s="414"/>
      <c r="L228" s="414"/>
      <c r="M228" s="414"/>
      <c r="O228" s="400">
        <f t="shared" si="27"/>
        <v>30</v>
      </c>
    </row>
    <row r="229" spans="2:15" ht="17.649999999999999" customHeight="1">
      <c r="B229" s="488">
        <v>182</v>
      </c>
      <c r="C229" s="493">
        <f t="shared" ca="1" si="25"/>
        <v>2346435.6974436599</v>
      </c>
      <c r="D229" s="494">
        <f t="shared" ca="1" si="20"/>
        <v>1454239.635756593</v>
      </c>
      <c r="E229" s="494">
        <f t="shared" ca="1" si="21"/>
        <v>892196.06168706692</v>
      </c>
      <c r="F229" s="494">
        <f t="shared" ca="1" si="22"/>
        <v>267582813.61645317</v>
      </c>
      <c r="G229" s="495">
        <v>50626</v>
      </c>
      <c r="H229" s="494">
        <f t="shared" ca="1" si="23"/>
        <v>7271.1981787829645</v>
      </c>
      <c r="I229" s="496">
        <f t="shared" ca="1" si="24"/>
        <v>135937.84656703164</v>
      </c>
      <c r="J229" s="508">
        <f t="shared" ca="1" si="26"/>
        <v>2489644.7421894744</v>
      </c>
      <c r="K229" s="414"/>
      <c r="L229" s="414"/>
      <c r="M229" s="414"/>
      <c r="O229" s="400">
        <f t="shared" si="27"/>
        <v>31</v>
      </c>
    </row>
    <row r="230" spans="2:15" ht="17.649999999999999" customHeight="1">
      <c r="B230" s="488">
        <v>183</v>
      </c>
      <c r="C230" s="493">
        <f t="shared" ca="1" si="25"/>
        <v>2346435.6974436599</v>
      </c>
      <c r="D230" s="494">
        <f t="shared" ca="1" si="20"/>
        <v>1449406.9070891214</v>
      </c>
      <c r="E230" s="494">
        <f t="shared" ca="1" si="21"/>
        <v>897028.79035453848</v>
      </c>
      <c r="F230" s="494">
        <f t="shared" ca="1" si="22"/>
        <v>266685784.82609862</v>
      </c>
      <c r="G230" s="495">
        <v>50657</v>
      </c>
      <c r="H230" s="494">
        <f t="shared" ca="1" si="23"/>
        <v>7247.0345354456067</v>
      </c>
      <c r="I230" s="496">
        <f t="shared" ca="1" si="24"/>
        <v>135486.09796113078</v>
      </c>
      <c r="J230" s="508">
        <f t="shared" ca="1" si="26"/>
        <v>2489168.8299402362</v>
      </c>
      <c r="K230" s="414"/>
      <c r="L230" s="414"/>
      <c r="M230" s="414"/>
      <c r="O230" s="400">
        <f t="shared" si="27"/>
        <v>31</v>
      </c>
    </row>
    <row r="231" spans="2:15" ht="17.649999999999999" customHeight="1">
      <c r="B231" s="488">
        <v>184</v>
      </c>
      <c r="C231" s="493">
        <f t="shared" ca="1" si="25"/>
        <v>2346435.6974436599</v>
      </c>
      <c r="D231" s="494">
        <f t="shared" ca="1" si="20"/>
        <v>1444548.0011413675</v>
      </c>
      <c r="E231" s="494">
        <f t="shared" ca="1" si="21"/>
        <v>901887.6963022924</v>
      </c>
      <c r="F231" s="494">
        <f t="shared" ca="1" si="22"/>
        <v>265783897.12979633</v>
      </c>
      <c r="G231" s="495">
        <v>50687</v>
      </c>
      <c r="H231" s="494">
        <f t="shared" ca="1" si="23"/>
        <v>7222.7400057068371</v>
      </c>
      <c r="I231" s="496">
        <f t="shared" ca="1" si="24"/>
        <v>130676.03456478832</v>
      </c>
      <c r="J231" s="508">
        <f t="shared" ca="1" si="26"/>
        <v>2484334.4720141552</v>
      </c>
      <c r="K231" s="414"/>
      <c r="L231" s="414"/>
      <c r="M231" s="414"/>
      <c r="O231" s="400">
        <f t="shared" si="27"/>
        <v>30</v>
      </c>
    </row>
    <row r="232" spans="2:15" ht="17.649999999999999" customHeight="1">
      <c r="B232" s="488">
        <v>185</v>
      </c>
      <c r="C232" s="493">
        <f t="shared" ca="1" si="25"/>
        <v>2346435.6974436599</v>
      </c>
      <c r="D232" s="494">
        <f t="shared" ca="1" si="20"/>
        <v>1439662.7761197302</v>
      </c>
      <c r="E232" s="494">
        <f t="shared" ca="1" si="21"/>
        <v>906772.92132392968</v>
      </c>
      <c r="F232" s="494">
        <f t="shared" ca="1" si="22"/>
        <v>264877124.2084724</v>
      </c>
      <c r="G232" s="495">
        <v>50718</v>
      </c>
      <c r="H232" s="494">
        <f t="shared" ca="1" si="23"/>
        <v>7198.3138805986509</v>
      </c>
      <c r="I232" s="496">
        <f t="shared" ca="1" si="24"/>
        <v>134575.24658005353</v>
      </c>
      <c r="J232" s="508">
        <f t="shared" ca="1" si="26"/>
        <v>2488209.2579043121</v>
      </c>
      <c r="K232" s="414"/>
      <c r="L232" s="414"/>
      <c r="M232" s="414"/>
      <c r="O232" s="400">
        <f t="shared" si="27"/>
        <v>31</v>
      </c>
    </row>
    <row r="233" spans="2:15" ht="17.649999999999999" customHeight="1">
      <c r="B233" s="488">
        <v>186</v>
      </c>
      <c r="C233" s="493">
        <f t="shared" ca="1" si="25"/>
        <v>2346435.6974436599</v>
      </c>
      <c r="D233" s="494">
        <f t="shared" ca="1" si="20"/>
        <v>1434751.089462559</v>
      </c>
      <c r="E233" s="494">
        <f t="shared" ca="1" si="21"/>
        <v>911684.60798110091</v>
      </c>
      <c r="F233" s="494">
        <f t="shared" ca="1" si="22"/>
        <v>263965439.60049129</v>
      </c>
      <c r="G233" s="495">
        <v>50748</v>
      </c>
      <c r="H233" s="494">
        <f t="shared" ca="1" si="23"/>
        <v>7173.7554473127948</v>
      </c>
      <c r="I233" s="496">
        <f t="shared" ca="1" si="24"/>
        <v>129789.79086215145</v>
      </c>
      <c r="J233" s="508">
        <f t="shared" ca="1" si="26"/>
        <v>2483399.243753124</v>
      </c>
      <c r="K233" s="414"/>
      <c r="L233" s="414"/>
      <c r="M233" s="414"/>
      <c r="O233" s="400">
        <f t="shared" si="27"/>
        <v>30</v>
      </c>
    </row>
    <row r="234" spans="2:15" ht="17.649999999999999" customHeight="1">
      <c r="B234" s="488">
        <v>187</v>
      </c>
      <c r="C234" s="493">
        <f t="shared" ca="1" si="25"/>
        <v>2346435.6974436599</v>
      </c>
      <c r="D234" s="494">
        <f t="shared" ca="1" si="20"/>
        <v>1429812.7978359945</v>
      </c>
      <c r="E234" s="494">
        <f t="shared" ca="1" si="21"/>
        <v>916622.89960766537</v>
      </c>
      <c r="F234" s="494">
        <f t="shared" ca="1" si="22"/>
        <v>263048816.70088363</v>
      </c>
      <c r="G234" s="495">
        <v>50779</v>
      </c>
      <c r="H234" s="494">
        <f t="shared" ca="1" si="23"/>
        <v>7149.0639891799729</v>
      </c>
      <c r="I234" s="496">
        <f t="shared" ca="1" si="24"/>
        <v>133654.5009177154</v>
      </c>
      <c r="J234" s="508">
        <f t="shared" ca="1" si="26"/>
        <v>2487239.2623505555</v>
      </c>
      <c r="K234" s="414"/>
      <c r="L234" s="414"/>
      <c r="M234" s="414"/>
      <c r="O234" s="400">
        <f t="shared" si="27"/>
        <v>31</v>
      </c>
    </row>
    <row r="235" spans="2:15" ht="17.649999999999999" customHeight="1">
      <c r="B235" s="488">
        <v>188</v>
      </c>
      <c r="C235" s="493">
        <f t="shared" ca="1" si="25"/>
        <v>2346435.6974436599</v>
      </c>
      <c r="D235" s="494">
        <f t="shared" ca="1" si="20"/>
        <v>1424847.7571297863</v>
      </c>
      <c r="E235" s="494">
        <f t="shared" ca="1" si="21"/>
        <v>921587.94031387358</v>
      </c>
      <c r="F235" s="494">
        <f t="shared" ca="1" si="22"/>
        <v>262127228.76056975</v>
      </c>
      <c r="G235" s="495">
        <v>50810</v>
      </c>
      <c r="H235" s="494">
        <f t="shared" ca="1" si="23"/>
        <v>7124.2387856489313</v>
      </c>
      <c r="I235" s="496">
        <f t="shared" ca="1" si="24"/>
        <v>133190.38418954739</v>
      </c>
      <c r="J235" s="508">
        <f t="shared" ca="1" si="26"/>
        <v>2486750.3204188561</v>
      </c>
      <c r="K235" s="414"/>
      <c r="L235" s="414"/>
      <c r="M235" s="414"/>
      <c r="O235" s="400">
        <f t="shared" si="27"/>
        <v>31</v>
      </c>
    </row>
    <row r="236" spans="2:15" ht="17.649999999999999" customHeight="1">
      <c r="B236" s="488">
        <v>189</v>
      </c>
      <c r="C236" s="493">
        <f t="shared" ca="1" si="25"/>
        <v>2346435.6974436599</v>
      </c>
      <c r="D236" s="494">
        <f t="shared" ca="1" si="20"/>
        <v>1419855.8224530863</v>
      </c>
      <c r="E236" s="494">
        <f t="shared" ca="1" si="21"/>
        <v>926579.87499057362</v>
      </c>
      <c r="F236" s="494">
        <f t="shared" ca="1" si="22"/>
        <v>261200648.88557917</v>
      </c>
      <c r="G236" s="495">
        <v>50838</v>
      </c>
      <c r="H236" s="494">
        <f t="shared" ca="1" si="23"/>
        <v>7099.2791122654316</v>
      </c>
      <c r="I236" s="496">
        <f t="shared" ca="1" si="24"/>
        <v>119879.51928650055</v>
      </c>
      <c r="J236" s="508">
        <f t="shared" ca="1" si="26"/>
        <v>2473414.4958424261</v>
      </c>
      <c r="K236" s="414"/>
      <c r="L236" s="414"/>
      <c r="M236" s="414"/>
      <c r="O236" s="400">
        <f t="shared" si="27"/>
        <v>28</v>
      </c>
    </row>
    <row r="237" spans="2:15" ht="17.649999999999999" customHeight="1">
      <c r="B237" s="488">
        <v>190</v>
      </c>
      <c r="C237" s="493">
        <f t="shared" ca="1" si="25"/>
        <v>2346435.6974436599</v>
      </c>
      <c r="D237" s="494">
        <f t="shared" ca="1" si="20"/>
        <v>1414836.8481302205</v>
      </c>
      <c r="E237" s="494">
        <f t="shared" ca="1" si="21"/>
        <v>931598.84931343934</v>
      </c>
      <c r="F237" s="494">
        <f t="shared" ca="1" si="22"/>
        <v>260269050.03626573</v>
      </c>
      <c r="G237" s="495">
        <v>50869</v>
      </c>
      <c r="H237" s="494">
        <f t="shared" ca="1" si="23"/>
        <v>7074.1842406511023</v>
      </c>
      <c r="I237" s="496">
        <f t="shared" ca="1" si="24"/>
        <v>132254.59521906491</v>
      </c>
      <c r="J237" s="508">
        <f t="shared" ca="1" si="26"/>
        <v>2485764.4769033762</v>
      </c>
      <c r="K237" s="414"/>
      <c r="L237" s="414"/>
      <c r="M237" s="414"/>
      <c r="O237" s="400">
        <f t="shared" si="27"/>
        <v>31</v>
      </c>
    </row>
    <row r="238" spans="2:15" ht="17.649999999999999" customHeight="1">
      <c r="B238" s="488">
        <v>191</v>
      </c>
      <c r="C238" s="493">
        <f t="shared" ca="1" si="25"/>
        <v>2346435.6974436599</v>
      </c>
      <c r="D238" s="494">
        <f t="shared" ca="1" si="20"/>
        <v>1409790.6876964394</v>
      </c>
      <c r="E238" s="494">
        <f t="shared" ca="1" si="21"/>
        <v>936645.00974722044</v>
      </c>
      <c r="F238" s="494">
        <f t="shared" ca="1" si="22"/>
        <v>259332405.02651852</v>
      </c>
      <c r="G238" s="495">
        <v>50899</v>
      </c>
      <c r="H238" s="494">
        <f t="shared" ca="1" si="23"/>
        <v>7048.9534384821973</v>
      </c>
      <c r="I238" s="496">
        <f t="shared" ca="1" si="24"/>
        <v>127531.8345177702</v>
      </c>
      <c r="J238" s="508">
        <f t="shared" ca="1" si="26"/>
        <v>2481016.4853999121</v>
      </c>
      <c r="K238" s="414"/>
      <c r="L238" s="414"/>
      <c r="M238" s="414"/>
      <c r="O238" s="400">
        <f t="shared" si="27"/>
        <v>30</v>
      </c>
    </row>
    <row r="239" spans="2:15" ht="17.649999999999999" customHeight="1">
      <c r="B239" s="488">
        <v>192</v>
      </c>
      <c r="C239" s="493">
        <f t="shared" ca="1" si="25"/>
        <v>2346435.6974436599</v>
      </c>
      <c r="D239" s="494">
        <f t="shared" ca="1" si="20"/>
        <v>1404717.1938936422</v>
      </c>
      <c r="E239" s="494">
        <f t="shared" ca="1" si="21"/>
        <v>941718.50355001772</v>
      </c>
      <c r="F239" s="494">
        <f t="shared" ca="1" si="22"/>
        <v>258390686.5229685</v>
      </c>
      <c r="G239" s="495">
        <v>50930</v>
      </c>
      <c r="H239" s="494">
        <f t="shared" ca="1" si="23"/>
        <v>7023.5859694682113</v>
      </c>
      <c r="I239" s="496">
        <f t="shared" ca="1" si="24"/>
        <v>131308.6410784272</v>
      </c>
      <c r="J239" s="508">
        <f t="shared" ca="1" si="26"/>
        <v>2484767.9244915554</v>
      </c>
      <c r="K239" s="414"/>
      <c r="L239" s="414"/>
      <c r="M239" s="414"/>
      <c r="O239" s="400">
        <f t="shared" si="27"/>
        <v>31</v>
      </c>
    </row>
    <row r="240" spans="2:15" ht="17.649999999999999" customHeight="1">
      <c r="B240" s="488">
        <v>193</v>
      </c>
      <c r="C240" s="493">
        <f t="shared" ca="1" si="25"/>
        <v>2346435.6974436599</v>
      </c>
      <c r="D240" s="494">
        <f t="shared" ref="D240:D303" ca="1" si="28">+F239*(($H$6/100)/$H$9)</f>
        <v>1399616.2186660795</v>
      </c>
      <c r="E240" s="494">
        <f t="shared" ref="E240:E303" ca="1" si="29">+C240-D240</f>
        <v>946819.47877758043</v>
      </c>
      <c r="F240" s="494">
        <f t="shared" ref="F240:F303" ca="1" si="30">IF(F239&lt;1,0,+F239-E240)</f>
        <v>257443867.04419091</v>
      </c>
      <c r="G240" s="495">
        <v>50960</v>
      </c>
      <c r="H240" s="494">
        <f t="shared" ref="H240:H303" ca="1" si="31">+D240*$H$7/100</f>
        <v>6998.0810933303974</v>
      </c>
      <c r="I240" s="496">
        <f t="shared" ref="I240:I303" ca="1" si="32">+F239*$R$41*O240</f>
        <v>126611.43639625455</v>
      </c>
      <c r="J240" s="508">
        <f t="shared" ca="1" si="26"/>
        <v>2480045.214933245</v>
      </c>
      <c r="K240" s="414"/>
      <c r="L240" s="414"/>
      <c r="M240" s="414"/>
      <c r="O240" s="400">
        <f t="shared" si="27"/>
        <v>30</v>
      </c>
    </row>
    <row r="241" spans="2:15" ht="17.649999999999999" customHeight="1">
      <c r="B241" s="488">
        <v>194</v>
      </c>
      <c r="C241" s="493">
        <f t="shared" ref="C241:C304" ca="1" si="33">IF(F240&lt;1,0,+$H$8)</f>
        <v>2346435.6974436599</v>
      </c>
      <c r="D241" s="494">
        <f t="shared" ca="1" si="28"/>
        <v>1394487.6131560341</v>
      </c>
      <c r="E241" s="494">
        <f t="shared" ca="1" si="29"/>
        <v>951948.08428762574</v>
      </c>
      <c r="F241" s="494">
        <f t="shared" ca="1" si="30"/>
        <v>256491918.9599033</v>
      </c>
      <c r="G241" s="495">
        <v>50991</v>
      </c>
      <c r="H241" s="494">
        <f t="shared" ca="1" si="31"/>
        <v>6972.4380657801703</v>
      </c>
      <c r="I241" s="496">
        <f t="shared" ca="1" si="32"/>
        <v>130352.41134670864</v>
      </c>
      <c r="J241" s="508">
        <f t="shared" ref="J241:J304" ca="1" si="34">+C241+H241+I241</f>
        <v>2483760.5468561486</v>
      </c>
      <c r="K241" s="414"/>
      <c r="L241" s="414"/>
      <c r="M241" s="414"/>
      <c r="O241" s="400">
        <f t="shared" ref="O241:O304" si="35">+G241-G240</f>
        <v>31</v>
      </c>
    </row>
    <row r="242" spans="2:15" ht="17.649999999999999" customHeight="1">
      <c r="B242" s="488">
        <v>195</v>
      </c>
      <c r="C242" s="493">
        <f t="shared" ca="1" si="33"/>
        <v>2346435.6974436599</v>
      </c>
      <c r="D242" s="494">
        <f t="shared" ca="1" si="28"/>
        <v>1389331.2276994763</v>
      </c>
      <c r="E242" s="494">
        <f t="shared" ca="1" si="29"/>
        <v>957104.46974418359</v>
      </c>
      <c r="F242" s="494">
        <f t="shared" ca="1" si="30"/>
        <v>255534814.49015912</v>
      </c>
      <c r="G242" s="495">
        <v>51022</v>
      </c>
      <c r="H242" s="494">
        <f t="shared" ca="1" si="31"/>
        <v>6946.6561384973811</v>
      </c>
      <c r="I242" s="496">
        <f t="shared" ca="1" si="32"/>
        <v>129870.40830003102</v>
      </c>
      <c r="J242" s="508">
        <f t="shared" ca="1" si="34"/>
        <v>2483252.7618821883</v>
      </c>
      <c r="K242" s="414"/>
      <c r="L242" s="414"/>
      <c r="M242" s="414"/>
      <c r="O242" s="400">
        <f t="shared" si="35"/>
        <v>31</v>
      </c>
    </row>
    <row r="243" spans="2:15" ht="17.649999999999999" customHeight="1">
      <c r="B243" s="488">
        <v>196</v>
      </c>
      <c r="C243" s="493">
        <f t="shared" ca="1" si="33"/>
        <v>2346435.6974436599</v>
      </c>
      <c r="D243" s="494">
        <f t="shared" ca="1" si="28"/>
        <v>1384146.9118216953</v>
      </c>
      <c r="E243" s="494">
        <f t="shared" ca="1" si="29"/>
        <v>962288.78562196461</v>
      </c>
      <c r="F243" s="494">
        <f t="shared" ca="1" si="30"/>
        <v>254572525.70453715</v>
      </c>
      <c r="G243" s="495">
        <v>51052</v>
      </c>
      <c r="H243" s="494">
        <f t="shared" ca="1" si="31"/>
        <v>6920.7345591084768</v>
      </c>
      <c r="I243" s="496">
        <f t="shared" ca="1" si="32"/>
        <v>125212.05910017797</v>
      </c>
      <c r="J243" s="508">
        <f t="shared" ca="1" si="34"/>
        <v>2478568.4911029465</v>
      </c>
      <c r="K243" s="414"/>
      <c r="L243" s="414"/>
      <c r="M243" s="414"/>
      <c r="O243" s="400">
        <f t="shared" si="35"/>
        <v>30</v>
      </c>
    </row>
    <row r="244" spans="2:15" ht="17.649999999999999" customHeight="1">
      <c r="B244" s="488">
        <v>197</v>
      </c>
      <c r="C244" s="493">
        <f t="shared" ca="1" si="33"/>
        <v>2346435.6974436599</v>
      </c>
      <c r="D244" s="494">
        <f t="shared" ca="1" si="28"/>
        <v>1378934.5142329095</v>
      </c>
      <c r="E244" s="494">
        <f t="shared" ca="1" si="29"/>
        <v>967501.18321075034</v>
      </c>
      <c r="F244" s="494">
        <f t="shared" ca="1" si="30"/>
        <v>253605024.52132639</v>
      </c>
      <c r="G244" s="495">
        <v>51083</v>
      </c>
      <c r="H244" s="494">
        <f t="shared" ca="1" si="31"/>
        <v>6894.6725711645477</v>
      </c>
      <c r="I244" s="496">
        <f t="shared" ca="1" si="32"/>
        <v>128898.55551506397</v>
      </c>
      <c r="J244" s="508">
        <f t="shared" ca="1" si="34"/>
        <v>2482228.9255298884</v>
      </c>
      <c r="K244" s="414"/>
      <c r="L244" s="414"/>
      <c r="M244" s="414"/>
      <c r="O244" s="400">
        <f t="shared" si="35"/>
        <v>31</v>
      </c>
    </row>
    <row r="245" spans="2:15" ht="17.649999999999999" customHeight="1">
      <c r="B245" s="488">
        <v>198</v>
      </c>
      <c r="C245" s="493">
        <f t="shared" ca="1" si="33"/>
        <v>2346435.6974436599</v>
      </c>
      <c r="D245" s="494">
        <f t="shared" ca="1" si="28"/>
        <v>1373693.8828238514</v>
      </c>
      <c r="E245" s="494">
        <f t="shared" ca="1" si="29"/>
        <v>972741.81461980846</v>
      </c>
      <c r="F245" s="494">
        <f t="shared" ca="1" si="30"/>
        <v>252632282.70670658</v>
      </c>
      <c r="G245" s="495">
        <v>51113</v>
      </c>
      <c r="H245" s="494">
        <f t="shared" ca="1" si="31"/>
        <v>6868.4694141192567</v>
      </c>
      <c r="I245" s="496">
        <f t="shared" ca="1" si="32"/>
        <v>124266.46201544993</v>
      </c>
      <c r="J245" s="508">
        <f t="shared" ca="1" si="34"/>
        <v>2477570.628873229</v>
      </c>
      <c r="K245" s="414"/>
      <c r="L245" s="414"/>
      <c r="M245" s="414"/>
      <c r="O245" s="400">
        <f t="shared" si="35"/>
        <v>30</v>
      </c>
    </row>
    <row r="246" spans="2:15" ht="17.649999999999999" customHeight="1">
      <c r="B246" s="488">
        <v>199</v>
      </c>
      <c r="C246" s="493">
        <f t="shared" ca="1" si="33"/>
        <v>2346435.6974436599</v>
      </c>
      <c r="D246" s="494">
        <f t="shared" ca="1" si="28"/>
        <v>1368424.8646613273</v>
      </c>
      <c r="E246" s="494">
        <f t="shared" ca="1" si="29"/>
        <v>978010.83278233255</v>
      </c>
      <c r="F246" s="494">
        <f t="shared" ca="1" si="30"/>
        <v>251654271.87392426</v>
      </c>
      <c r="G246" s="495">
        <v>51144</v>
      </c>
      <c r="H246" s="494">
        <f t="shared" ca="1" si="31"/>
        <v>6842.1243233066371</v>
      </c>
      <c r="I246" s="496">
        <f t="shared" ca="1" si="32"/>
        <v>127916.14581049574</v>
      </c>
      <c r="J246" s="508">
        <f t="shared" ca="1" si="34"/>
        <v>2481193.9675774621</v>
      </c>
      <c r="K246" s="414"/>
      <c r="L246" s="414"/>
      <c r="M246" s="414"/>
      <c r="O246" s="400">
        <f t="shared" si="35"/>
        <v>31</v>
      </c>
    </row>
    <row r="247" spans="2:15" ht="17.649999999999999" customHeight="1">
      <c r="B247" s="488">
        <v>200</v>
      </c>
      <c r="C247" s="493">
        <f t="shared" ca="1" si="33"/>
        <v>2346435.6974436599</v>
      </c>
      <c r="D247" s="494">
        <f t="shared" ca="1" si="28"/>
        <v>1363127.3059837564</v>
      </c>
      <c r="E247" s="494">
        <f t="shared" ca="1" si="29"/>
        <v>983308.39145990345</v>
      </c>
      <c r="F247" s="494">
        <f t="shared" ca="1" si="30"/>
        <v>250670963.48246434</v>
      </c>
      <c r="G247" s="495">
        <v>51175</v>
      </c>
      <c r="H247" s="494">
        <f t="shared" ca="1" si="31"/>
        <v>6815.6365299187819</v>
      </c>
      <c r="I247" s="496">
        <f t="shared" ca="1" si="32"/>
        <v>127420.94632549697</v>
      </c>
      <c r="J247" s="508">
        <f t="shared" ca="1" si="34"/>
        <v>2480672.2802990754</v>
      </c>
      <c r="K247" s="414"/>
      <c r="L247" s="414"/>
      <c r="M247" s="414"/>
      <c r="O247" s="400">
        <f t="shared" si="35"/>
        <v>31</v>
      </c>
    </row>
    <row r="248" spans="2:15" ht="17.649999999999999" customHeight="1">
      <c r="B248" s="488">
        <v>201</v>
      </c>
      <c r="C248" s="493">
        <f t="shared" ca="1" si="33"/>
        <v>2346435.6974436599</v>
      </c>
      <c r="D248" s="494">
        <f t="shared" ca="1" si="28"/>
        <v>1357801.052196682</v>
      </c>
      <c r="E248" s="494">
        <f t="shared" ca="1" si="29"/>
        <v>988634.64524697792</v>
      </c>
      <c r="F248" s="494">
        <f t="shared" ca="1" si="30"/>
        <v>249682328.83721736</v>
      </c>
      <c r="G248" s="495">
        <v>51204</v>
      </c>
      <c r="H248" s="494">
        <f t="shared" ca="1" si="31"/>
        <v>6789.0052609834102</v>
      </c>
      <c r="I248" s="496">
        <f t="shared" ca="1" si="32"/>
        <v>118734.4797028606</v>
      </c>
      <c r="J248" s="508">
        <f t="shared" ca="1" si="34"/>
        <v>2471959.1824075039</v>
      </c>
      <c r="K248" s="414"/>
      <c r="L248" s="414"/>
      <c r="M248" s="414"/>
      <c r="O248" s="400">
        <f t="shared" si="35"/>
        <v>29</v>
      </c>
    </row>
    <row r="249" spans="2:15" ht="17.649999999999999" customHeight="1">
      <c r="B249" s="488">
        <v>202</v>
      </c>
      <c r="C249" s="493">
        <f t="shared" ca="1" si="33"/>
        <v>2346435.6974436599</v>
      </c>
      <c r="D249" s="494">
        <f t="shared" ca="1" si="28"/>
        <v>1352445.9478682608</v>
      </c>
      <c r="E249" s="494">
        <f t="shared" ca="1" si="29"/>
        <v>993989.7495753991</v>
      </c>
      <c r="F249" s="494">
        <f t="shared" ca="1" si="30"/>
        <v>248688339.08764195</v>
      </c>
      <c r="G249" s="495">
        <v>51235</v>
      </c>
      <c r="H249" s="494">
        <f t="shared" ca="1" si="31"/>
        <v>6762.2297393413037</v>
      </c>
      <c r="I249" s="496">
        <f t="shared" ca="1" si="32"/>
        <v>126422.4858345777</v>
      </c>
      <c r="J249" s="508">
        <f t="shared" ca="1" si="34"/>
        <v>2479620.4130175789</v>
      </c>
      <c r="K249" s="414"/>
      <c r="L249" s="414"/>
      <c r="M249" s="414"/>
      <c r="O249" s="400">
        <f t="shared" si="35"/>
        <v>31</v>
      </c>
    </row>
    <row r="250" spans="2:15" ht="17.649999999999999" customHeight="1">
      <c r="B250" s="488">
        <v>203</v>
      </c>
      <c r="C250" s="493">
        <f t="shared" ca="1" si="33"/>
        <v>2346435.6974436599</v>
      </c>
      <c r="D250" s="494">
        <f t="shared" ca="1" si="28"/>
        <v>1347061.8367247274</v>
      </c>
      <c r="E250" s="494">
        <f t="shared" ca="1" si="29"/>
        <v>999373.86071893247</v>
      </c>
      <c r="F250" s="494">
        <f t="shared" ca="1" si="30"/>
        <v>247688965.22692302</v>
      </c>
      <c r="G250" s="495">
        <v>51265</v>
      </c>
      <c r="H250" s="494">
        <f t="shared" ca="1" si="31"/>
        <v>6735.3091836236372</v>
      </c>
      <c r="I250" s="496">
        <f t="shared" ca="1" si="32"/>
        <v>121857.28615294454</v>
      </c>
      <c r="J250" s="508">
        <f t="shared" ca="1" si="34"/>
        <v>2475028.292780228</v>
      </c>
      <c r="K250" s="414"/>
      <c r="L250" s="414"/>
      <c r="M250" s="414"/>
      <c r="O250" s="400">
        <f t="shared" si="35"/>
        <v>30</v>
      </c>
    </row>
    <row r="251" spans="2:15" ht="17.649999999999999" customHeight="1">
      <c r="B251" s="488">
        <v>204</v>
      </c>
      <c r="C251" s="493">
        <f t="shared" ca="1" si="33"/>
        <v>2346435.6974436599</v>
      </c>
      <c r="D251" s="494">
        <f t="shared" ca="1" si="28"/>
        <v>1341648.5616458331</v>
      </c>
      <c r="E251" s="494">
        <f t="shared" ca="1" si="29"/>
        <v>1004787.1357978268</v>
      </c>
      <c r="F251" s="494">
        <f t="shared" ca="1" si="30"/>
        <v>246684178.09112519</v>
      </c>
      <c r="G251" s="495">
        <v>51296</v>
      </c>
      <c r="H251" s="494">
        <f t="shared" ca="1" si="31"/>
        <v>6708.2428082291653</v>
      </c>
      <c r="I251" s="496">
        <f t="shared" ca="1" si="32"/>
        <v>125413.17939323201</v>
      </c>
      <c r="J251" s="508">
        <f t="shared" ca="1" si="34"/>
        <v>2478557.119645121</v>
      </c>
      <c r="K251" s="414"/>
      <c r="L251" s="414"/>
      <c r="M251" s="414"/>
      <c r="O251" s="400">
        <f t="shared" si="35"/>
        <v>31</v>
      </c>
    </row>
    <row r="252" spans="2:15" ht="17.649999999999999" customHeight="1">
      <c r="B252" s="488">
        <v>205</v>
      </c>
      <c r="C252" s="493">
        <f t="shared" ca="1" si="33"/>
        <v>2346435.6974436599</v>
      </c>
      <c r="D252" s="494">
        <f t="shared" ca="1" si="28"/>
        <v>1336205.9646602615</v>
      </c>
      <c r="E252" s="494">
        <f t="shared" ca="1" si="29"/>
        <v>1010229.7327833984</v>
      </c>
      <c r="F252" s="494">
        <f t="shared" ca="1" si="30"/>
        <v>245673948.35834178</v>
      </c>
      <c r="G252" s="495">
        <v>51326</v>
      </c>
      <c r="H252" s="494">
        <f t="shared" ca="1" si="31"/>
        <v>6681.0298233013073</v>
      </c>
      <c r="I252" s="496">
        <f t="shared" ca="1" si="32"/>
        <v>120875.24726465133</v>
      </c>
      <c r="J252" s="508">
        <f t="shared" ca="1" si="34"/>
        <v>2473991.9745316124</v>
      </c>
      <c r="K252" s="414"/>
      <c r="L252" s="414"/>
      <c r="M252" s="414"/>
      <c r="O252" s="400">
        <f t="shared" si="35"/>
        <v>30</v>
      </c>
    </row>
    <row r="253" spans="2:15" ht="17.649999999999999" customHeight="1">
      <c r="B253" s="488">
        <v>206</v>
      </c>
      <c r="C253" s="493">
        <f t="shared" ca="1" si="33"/>
        <v>2346435.6974436599</v>
      </c>
      <c r="D253" s="494">
        <f t="shared" ca="1" si="28"/>
        <v>1330733.886941018</v>
      </c>
      <c r="E253" s="494">
        <f t="shared" ca="1" si="29"/>
        <v>1015701.8105026418</v>
      </c>
      <c r="F253" s="494">
        <f t="shared" ca="1" si="30"/>
        <v>244658246.54783913</v>
      </c>
      <c r="G253" s="495">
        <v>51357</v>
      </c>
      <c r="H253" s="494">
        <f t="shared" ca="1" si="31"/>
        <v>6653.6694347050907</v>
      </c>
      <c r="I253" s="496">
        <f t="shared" ca="1" si="32"/>
        <v>124392.90918544038</v>
      </c>
      <c r="J253" s="508">
        <f t="shared" ca="1" si="34"/>
        <v>2477482.2760638054</v>
      </c>
      <c r="K253" s="414"/>
      <c r="L253" s="414"/>
      <c r="M253" s="414"/>
      <c r="O253" s="400">
        <f t="shared" si="35"/>
        <v>31</v>
      </c>
    </row>
    <row r="254" spans="2:15" ht="17.649999999999999" customHeight="1">
      <c r="B254" s="488">
        <v>207</v>
      </c>
      <c r="C254" s="493">
        <f t="shared" ca="1" si="33"/>
        <v>2346435.6974436599</v>
      </c>
      <c r="D254" s="494">
        <f t="shared" ca="1" si="28"/>
        <v>1325232.1688007955</v>
      </c>
      <c r="E254" s="494">
        <f t="shared" ca="1" si="29"/>
        <v>1021203.5286428644</v>
      </c>
      <c r="F254" s="494">
        <f t="shared" ca="1" si="30"/>
        <v>243637043.01919627</v>
      </c>
      <c r="G254" s="495">
        <v>51388</v>
      </c>
      <c r="H254" s="494">
        <f t="shared" ca="1" si="31"/>
        <v>6626.1608440039772</v>
      </c>
      <c r="I254" s="496">
        <f t="shared" ca="1" si="32"/>
        <v>123878.62550205587</v>
      </c>
      <c r="J254" s="508">
        <f t="shared" ca="1" si="34"/>
        <v>2476940.4837897196</v>
      </c>
      <c r="K254" s="414"/>
      <c r="L254" s="414"/>
      <c r="M254" s="414"/>
      <c r="O254" s="400">
        <f t="shared" si="35"/>
        <v>31</v>
      </c>
    </row>
    <row r="255" spans="2:15" ht="17.649999999999999" customHeight="1">
      <c r="B255" s="488">
        <v>208</v>
      </c>
      <c r="C255" s="493">
        <f t="shared" ca="1" si="33"/>
        <v>2346435.6974436599</v>
      </c>
      <c r="D255" s="494">
        <f t="shared" ca="1" si="28"/>
        <v>1319700.6496873132</v>
      </c>
      <c r="E255" s="494">
        <f t="shared" ca="1" si="29"/>
        <v>1026735.0477563466</v>
      </c>
      <c r="F255" s="494">
        <f t="shared" ca="1" si="30"/>
        <v>242610307.97143993</v>
      </c>
      <c r="G255" s="495">
        <v>51418</v>
      </c>
      <c r="H255" s="494">
        <f t="shared" ca="1" si="31"/>
        <v>6598.5032484365665</v>
      </c>
      <c r="I255" s="496">
        <f t="shared" ca="1" si="32"/>
        <v>119382.15107940616</v>
      </c>
      <c r="J255" s="508">
        <f t="shared" ca="1" si="34"/>
        <v>2472416.3517715023</v>
      </c>
      <c r="K255" s="414"/>
      <c r="L255" s="414"/>
      <c r="M255" s="414"/>
      <c r="O255" s="400">
        <f t="shared" si="35"/>
        <v>30</v>
      </c>
    </row>
    <row r="256" spans="2:15" ht="17.649999999999999" customHeight="1">
      <c r="B256" s="488">
        <v>209</v>
      </c>
      <c r="C256" s="493">
        <f t="shared" ca="1" si="33"/>
        <v>2346435.6974436599</v>
      </c>
      <c r="D256" s="494">
        <f t="shared" ca="1" si="28"/>
        <v>1314139.1681786331</v>
      </c>
      <c r="E256" s="494">
        <f t="shared" ca="1" si="29"/>
        <v>1032296.5292650268</v>
      </c>
      <c r="F256" s="494">
        <f t="shared" ca="1" si="30"/>
        <v>241578011.44217491</v>
      </c>
      <c r="G256" s="495">
        <v>51449</v>
      </c>
      <c r="H256" s="494">
        <f t="shared" ca="1" si="31"/>
        <v>6570.695840893165</v>
      </c>
      <c r="I256" s="496">
        <f t="shared" ca="1" si="32"/>
        <v>122841.68593620574</v>
      </c>
      <c r="J256" s="508">
        <f t="shared" ca="1" si="34"/>
        <v>2475848.0792207588</v>
      </c>
      <c r="K256" s="414"/>
      <c r="L256" s="414"/>
      <c r="M256" s="414"/>
      <c r="O256" s="400">
        <f t="shared" si="35"/>
        <v>31</v>
      </c>
    </row>
    <row r="257" spans="2:15" ht="17.649999999999999" customHeight="1">
      <c r="B257" s="488">
        <v>210</v>
      </c>
      <c r="C257" s="493">
        <f t="shared" ca="1" si="33"/>
        <v>2346435.6974436599</v>
      </c>
      <c r="D257" s="494">
        <f t="shared" ca="1" si="28"/>
        <v>1308547.5619784475</v>
      </c>
      <c r="E257" s="494">
        <f t="shared" ca="1" si="29"/>
        <v>1037888.1354652124</v>
      </c>
      <c r="F257" s="494">
        <f t="shared" ca="1" si="30"/>
        <v>240540123.30670971</v>
      </c>
      <c r="G257" s="495">
        <v>51479</v>
      </c>
      <c r="H257" s="494">
        <f t="shared" ca="1" si="31"/>
        <v>6542.7378098922372</v>
      </c>
      <c r="I257" s="496">
        <f t="shared" ca="1" si="32"/>
        <v>118373.2256066657</v>
      </c>
      <c r="J257" s="508">
        <f t="shared" ca="1" si="34"/>
        <v>2471351.6608602176</v>
      </c>
      <c r="K257" s="414"/>
      <c r="L257" s="414"/>
      <c r="M257" s="414"/>
      <c r="O257" s="400">
        <f t="shared" si="35"/>
        <v>30</v>
      </c>
    </row>
    <row r="258" spans="2:15" ht="17.649999999999999" customHeight="1">
      <c r="B258" s="488">
        <v>211</v>
      </c>
      <c r="C258" s="493">
        <f t="shared" ca="1" si="33"/>
        <v>2346435.6974436599</v>
      </c>
      <c r="D258" s="494">
        <f t="shared" ca="1" si="28"/>
        <v>1302925.6679113442</v>
      </c>
      <c r="E258" s="494">
        <f t="shared" ca="1" si="29"/>
        <v>1043510.0295323157</v>
      </c>
      <c r="F258" s="494">
        <f t="shared" ca="1" si="30"/>
        <v>239496613.27717739</v>
      </c>
      <c r="G258" s="495">
        <v>51510</v>
      </c>
      <c r="H258" s="494">
        <f t="shared" ca="1" si="31"/>
        <v>6514.6283395567207</v>
      </c>
      <c r="I258" s="496">
        <f t="shared" ca="1" si="32"/>
        <v>121793.48243429733</v>
      </c>
      <c r="J258" s="508">
        <f t="shared" ca="1" si="34"/>
        <v>2474743.8082175138</v>
      </c>
      <c r="K258" s="414"/>
      <c r="L258" s="414"/>
      <c r="M258" s="414"/>
      <c r="O258" s="400">
        <f t="shared" si="35"/>
        <v>31</v>
      </c>
    </row>
    <row r="259" spans="2:15" ht="17.649999999999999" customHeight="1">
      <c r="B259" s="488">
        <v>212</v>
      </c>
      <c r="C259" s="493">
        <f t="shared" ca="1" si="33"/>
        <v>2346435.6974436599</v>
      </c>
      <c r="D259" s="494">
        <f t="shared" ca="1" si="28"/>
        <v>1297273.3219180442</v>
      </c>
      <c r="E259" s="494">
        <f t="shared" ca="1" si="29"/>
        <v>1049162.3755256156</v>
      </c>
      <c r="F259" s="494">
        <f t="shared" ca="1" si="30"/>
        <v>238447450.90165177</v>
      </c>
      <c r="G259" s="495">
        <v>51541</v>
      </c>
      <c r="H259" s="494">
        <f t="shared" ca="1" si="31"/>
        <v>6486.3666095902208</v>
      </c>
      <c r="I259" s="496">
        <f t="shared" ca="1" si="32"/>
        <v>121265.11852267747</v>
      </c>
      <c r="J259" s="508">
        <f t="shared" ca="1" si="34"/>
        <v>2474187.1825759276</v>
      </c>
      <c r="K259" s="414"/>
      <c r="L259" s="414"/>
      <c r="M259" s="414"/>
      <c r="O259" s="400">
        <f t="shared" si="35"/>
        <v>31</v>
      </c>
    </row>
    <row r="260" spans="2:15" ht="17.649999999999999" customHeight="1">
      <c r="B260" s="488">
        <v>213</v>
      </c>
      <c r="C260" s="493">
        <f t="shared" ca="1" si="33"/>
        <v>2346435.6974436599</v>
      </c>
      <c r="D260" s="494">
        <f t="shared" ca="1" si="28"/>
        <v>1291590.3590506138</v>
      </c>
      <c r="E260" s="494">
        <f t="shared" ca="1" si="29"/>
        <v>1054845.3383930461</v>
      </c>
      <c r="F260" s="494">
        <f t="shared" ca="1" si="30"/>
        <v>237392605.56325874</v>
      </c>
      <c r="G260" s="495">
        <v>51569</v>
      </c>
      <c r="H260" s="494">
        <f t="shared" ca="1" si="31"/>
        <v>6457.9517952530696</v>
      </c>
      <c r="I260" s="496">
        <f t="shared" ca="1" si="32"/>
        <v>109049.96754568873</v>
      </c>
      <c r="J260" s="508">
        <f t="shared" ca="1" si="34"/>
        <v>2461943.6167846015</v>
      </c>
      <c r="K260" s="414"/>
      <c r="L260" s="414"/>
      <c r="M260" s="414"/>
      <c r="O260" s="400">
        <f t="shared" si="35"/>
        <v>28</v>
      </c>
    </row>
    <row r="261" spans="2:15" ht="17.649999999999999" customHeight="1">
      <c r="B261" s="488">
        <v>214</v>
      </c>
      <c r="C261" s="493">
        <f t="shared" ca="1" si="33"/>
        <v>2346435.6974436599</v>
      </c>
      <c r="D261" s="494">
        <f t="shared" ca="1" si="28"/>
        <v>1285876.6134676517</v>
      </c>
      <c r="E261" s="494">
        <f t="shared" ca="1" si="29"/>
        <v>1060559.0839760082</v>
      </c>
      <c r="F261" s="494">
        <f t="shared" ca="1" si="30"/>
        <v>236332046.47928274</v>
      </c>
      <c r="G261" s="495">
        <v>51600</v>
      </c>
      <c r="H261" s="494">
        <f t="shared" ca="1" si="31"/>
        <v>6429.3830673382581</v>
      </c>
      <c r="I261" s="496">
        <f t="shared" ca="1" si="32"/>
        <v>120199.78928352999</v>
      </c>
      <c r="J261" s="508">
        <f t="shared" ca="1" si="34"/>
        <v>2473064.869794528</v>
      </c>
      <c r="K261" s="414"/>
      <c r="L261" s="414"/>
      <c r="M261" s="414"/>
      <c r="O261" s="400">
        <f t="shared" si="35"/>
        <v>31</v>
      </c>
    </row>
    <row r="262" spans="2:15" ht="17.649999999999999" customHeight="1">
      <c r="B262" s="488">
        <v>215</v>
      </c>
      <c r="C262" s="493">
        <f t="shared" ca="1" si="33"/>
        <v>2346435.6974436599</v>
      </c>
      <c r="D262" s="494">
        <f t="shared" ca="1" si="28"/>
        <v>1280131.9184294483</v>
      </c>
      <c r="E262" s="494">
        <f t="shared" ca="1" si="29"/>
        <v>1066303.7790142116</v>
      </c>
      <c r="F262" s="494">
        <f t="shared" ca="1" si="30"/>
        <v>235265742.70026854</v>
      </c>
      <c r="G262" s="495">
        <v>51630</v>
      </c>
      <c r="H262" s="494">
        <f t="shared" ca="1" si="31"/>
        <v>6400.6595921472417</v>
      </c>
      <c r="I262" s="496">
        <f t="shared" ca="1" si="32"/>
        <v>115802.70277484853</v>
      </c>
      <c r="J262" s="508">
        <f t="shared" ca="1" si="34"/>
        <v>2468639.0598106557</v>
      </c>
      <c r="K262" s="414"/>
      <c r="L262" s="414"/>
      <c r="M262" s="414"/>
      <c r="O262" s="400">
        <f t="shared" si="35"/>
        <v>30</v>
      </c>
    </row>
    <row r="263" spans="2:15" ht="17.649999999999999" customHeight="1">
      <c r="B263" s="488">
        <v>216</v>
      </c>
      <c r="C263" s="493">
        <f t="shared" ca="1" si="33"/>
        <v>2346435.6974436599</v>
      </c>
      <c r="D263" s="494">
        <f t="shared" ca="1" si="28"/>
        <v>1274356.1062931214</v>
      </c>
      <c r="E263" s="494">
        <f t="shared" ca="1" si="29"/>
        <v>1072079.5911505385</v>
      </c>
      <c r="F263" s="494">
        <f t="shared" ca="1" si="30"/>
        <v>234193663.10911798</v>
      </c>
      <c r="G263" s="495">
        <v>51661</v>
      </c>
      <c r="H263" s="494">
        <f t="shared" ca="1" si="31"/>
        <v>6371.7805314656071</v>
      </c>
      <c r="I263" s="496">
        <f t="shared" ca="1" si="32"/>
        <v>119122.8877205693</v>
      </c>
      <c r="J263" s="508">
        <f t="shared" ca="1" si="34"/>
        <v>2471930.3656956949</v>
      </c>
      <c r="K263" s="414"/>
      <c r="L263" s="414"/>
      <c r="M263" s="414"/>
      <c r="O263" s="400">
        <f t="shared" si="35"/>
        <v>31</v>
      </c>
    </row>
    <row r="264" spans="2:15" ht="17.649999999999999" customHeight="1">
      <c r="B264" s="488">
        <v>217</v>
      </c>
      <c r="C264" s="493">
        <f t="shared" ca="1" si="33"/>
        <v>2346435.6974436599</v>
      </c>
      <c r="D264" s="494">
        <f t="shared" ca="1" si="28"/>
        <v>1268549.0085077225</v>
      </c>
      <c r="E264" s="494">
        <f t="shared" ca="1" si="29"/>
        <v>1077886.6889359374</v>
      </c>
      <c r="F264" s="494">
        <f t="shared" ca="1" si="30"/>
        <v>233115776.42018205</v>
      </c>
      <c r="G264" s="495">
        <v>51691</v>
      </c>
      <c r="H264" s="494">
        <f t="shared" ca="1" si="31"/>
        <v>6342.7450425386123</v>
      </c>
      <c r="I264" s="496">
        <f t="shared" ca="1" si="32"/>
        <v>114754.8949234678</v>
      </c>
      <c r="J264" s="508">
        <f t="shared" ca="1" si="34"/>
        <v>2467533.3374096663</v>
      </c>
      <c r="K264" s="414"/>
      <c r="L264" s="414"/>
      <c r="M264" s="414"/>
      <c r="O264" s="400">
        <f t="shared" si="35"/>
        <v>30</v>
      </c>
    </row>
    <row r="265" spans="2:15" ht="17.649999999999999" customHeight="1">
      <c r="B265" s="488">
        <v>218</v>
      </c>
      <c r="C265" s="493">
        <f t="shared" ca="1" si="33"/>
        <v>2346435.6974436599</v>
      </c>
      <c r="D265" s="494">
        <f t="shared" ca="1" si="28"/>
        <v>1262710.4556093195</v>
      </c>
      <c r="E265" s="494">
        <f t="shared" ca="1" si="29"/>
        <v>1083725.2418343404</v>
      </c>
      <c r="F265" s="494">
        <f t="shared" ca="1" si="30"/>
        <v>232032051.17834771</v>
      </c>
      <c r="G265" s="495">
        <v>51722</v>
      </c>
      <c r="H265" s="494">
        <f t="shared" ca="1" si="31"/>
        <v>6313.5522780465972</v>
      </c>
      <c r="I265" s="496">
        <f t="shared" ca="1" si="32"/>
        <v>118034.28812741884</v>
      </c>
      <c r="J265" s="508">
        <f t="shared" ca="1" si="34"/>
        <v>2470783.5378491255</v>
      </c>
      <c r="K265" s="414"/>
      <c r="L265" s="414"/>
      <c r="M265" s="414"/>
      <c r="O265" s="400">
        <f t="shared" si="35"/>
        <v>31</v>
      </c>
    </row>
    <row r="266" spans="2:15" ht="17.649999999999999" customHeight="1">
      <c r="B266" s="488">
        <v>219</v>
      </c>
      <c r="C266" s="493">
        <f t="shared" ca="1" si="33"/>
        <v>2346435.6974436599</v>
      </c>
      <c r="D266" s="494">
        <f t="shared" ca="1" si="28"/>
        <v>1256840.2772160501</v>
      </c>
      <c r="E266" s="494">
        <f t="shared" ca="1" si="29"/>
        <v>1089595.4202276098</v>
      </c>
      <c r="F266" s="494">
        <f t="shared" ca="1" si="30"/>
        <v>230942455.75812009</v>
      </c>
      <c r="G266" s="495">
        <v>51753</v>
      </c>
      <c r="H266" s="494">
        <f t="shared" ca="1" si="31"/>
        <v>6284.2013860802508</v>
      </c>
      <c r="I266" s="496">
        <f t="shared" ca="1" si="32"/>
        <v>117485.56191330338</v>
      </c>
      <c r="J266" s="508">
        <f t="shared" ca="1" si="34"/>
        <v>2470205.4607430436</v>
      </c>
      <c r="K266" s="414"/>
      <c r="L266" s="414"/>
      <c r="M266" s="414"/>
      <c r="O266" s="400">
        <f t="shared" si="35"/>
        <v>31</v>
      </c>
    </row>
    <row r="267" spans="2:15" ht="17.649999999999999" customHeight="1">
      <c r="B267" s="488">
        <v>220</v>
      </c>
      <c r="C267" s="493">
        <f t="shared" ca="1" si="33"/>
        <v>2346435.6974436599</v>
      </c>
      <c r="D267" s="494">
        <f t="shared" ca="1" si="28"/>
        <v>1250938.3020231505</v>
      </c>
      <c r="E267" s="494">
        <f t="shared" ca="1" si="29"/>
        <v>1095497.3954205094</v>
      </c>
      <c r="F267" s="494">
        <f t="shared" ca="1" si="30"/>
        <v>229846958.36269957</v>
      </c>
      <c r="G267" s="495">
        <v>51783</v>
      </c>
      <c r="H267" s="494">
        <f t="shared" ca="1" si="31"/>
        <v>6254.6915101157529</v>
      </c>
      <c r="I267" s="496">
        <f t="shared" ca="1" si="32"/>
        <v>113161.80332147883</v>
      </c>
      <c r="J267" s="508">
        <f t="shared" ca="1" si="34"/>
        <v>2465852.1922752545</v>
      </c>
      <c r="K267" s="414"/>
      <c r="L267" s="414"/>
      <c r="M267" s="414"/>
      <c r="O267" s="400">
        <f t="shared" si="35"/>
        <v>30</v>
      </c>
    </row>
    <row r="268" spans="2:15" ht="17.649999999999999" customHeight="1">
      <c r="B268" s="488">
        <v>221</v>
      </c>
      <c r="C268" s="493">
        <f t="shared" ca="1" si="33"/>
        <v>2346435.6974436599</v>
      </c>
      <c r="D268" s="494">
        <f t="shared" ca="1" si="28"/>
        <v>1245004.3577979561</v>
      </c>
      <c r="E268" s="494">
        <f t="shared" ca="1" si="29"/>
        <v>1101431.3396457038</v>
      </c>
      <c r="F268" s="494">
        <f t="shared" ca="1" si="30"/>
        <v>228745527.02305385</v>
      </c>
      <c r="G268" s="495">
        <v>51814</v>
      </c>
      <c r="H268" s="494">
        <f t="shared" ca="1" si="31"/>
        <v>6225.0217889897804</v>
      </c>
      <c r="I268" s="496">
        <f t="shared" ca="1" si="32"/>
        <v>116379.17658431354</v>
      </c>
      <c r="J268" s="508">
        <f t="shared" ca="1" si="34"/>
        <v>2469039.8958169632</v>
      </c>
      <c r="K268" s="414"/>
      <c r="L268" s="414"/>
      <c r="M268" s="414"/>
      <c r="O268" s="400">
        <f t="shared" si="35"/>
        <v>31</v>
      </c>
    </row>
    <row r="269" spans="2:15" ht="17.649999999999999" customHeight="1">
      <c r="B269" s="488">
        <v>222</v>
      </c>
      <c r="C269" s="493">
        <f t="shared" ca="1" si="33"/>
        <v>2346435.6974436599</v>
      </c>
      <c r="D269" s="494">
        <f t="shared" ca="1" si="28"/>
        <v>1239038.271374875</v>
      </c>
      <c r="E269" s="494">
        <f t="shared" ca="1" si="29"/>
        <v>1107397.4260687849</v>
      </c>
      <c r="F269" s="494">
        <f t="shared" ca="1" si="30"/>
        <v>227638129.59698507</v>
      </c>
      <c r="G269" s="495">
        <v>51844</v>
      </c>
      <c r="H269" s="494">
        <f t="shared" ca="1" si="31"/>
        <v>6195.1913568743748</v>
      </c>
      <c r="I269" s="496">
        <f t="shared" ca="1" si="32"/>
        <v>112085.30824129638</v>
      </c>
      <c r="J269" s="508">
        <f t="shared" ca="1" si="34"/>
        <v>2464716.197041831</v>
      </c>
      <c r="K269" s="414"/>
      <c r="L269" s="414"/>
      <c r="M269" s="414"/>
      <c r="O269" s="400">
        <f t="shared" si="35"/>
        <v>30</v>
      </c>
    </row>
    <row r="270" spans="2:15" ht="17.649999999999999" customHeight="1">
      <c r="B270" s="488">
        <v>223</v>
      </c>
      <c r="C270" s="493">
        <f t="shared" ca="1" si="33"/>
        <v>2346435.6974436599</v>
      </c>
      <c r="D270" s="494">
        <f t="shared" ca="1" si="28"/>
        <v>1233039.8686503358</v>
      </c>
      <c r="E270" s="494">
        <f t="shared" ca="1" si="29"/>
        <v>1113395.8287933241</v>
      </c>
      <c r="F270" s="494">
        <f t="shared" ca="1" si="30"/>
        <v>226524733.76819175</v>
      </c>
      <c r="G270" s="495">
        <v>51875</v>
      </c>
      <c r="H270" s="494">
        <f t="shared" ca="1" si="31"/>
        <v>6165.1993432516792</v>
      </c>
      <c r="I270" s="496">
        <f t="shared" ca="1" si="32"/>
        <v>115260.77295260676</v>
      </c>
      <c r="J270" s="508">
        <f t="shared" ca="1" si="34"/>
        <v>2467861.6697395183</v>
      </c>
      <c r="K270" s="414"/>
      <c r="L270" s="414"/>
      <c r="M270" s="414"/>
      <c r="O270" s="400">
        <f t="shared" si="35"/>
        <v>31</v>
      </c>
    </row>
    <row r="271" spans="2:15" ht="17.649999999999999" customHeight="1">
      <c r="B271" s="488">
        <v>224</v>
      </c>
      <c r="C271" s="493">
        <f t="shared" ca="1" si="33"/>
        <v>2346435.6974436599</v>
      </c>
      <c r="D271" s="494">
        <f t="shared" ca="1" si="28"/>
        <v>1227008.9745777054</v>
      </c>
      <c r="E271" s="494">
        <f t="shared" ca="1" si="29"/>
        <v>1119426.7228659545</v>
      </c>
      <c r="F271" s="494">
        <f t="shared" ca="1" si="30"/>
        <v>225405307.04532579</v>
      </c>
      <c r="G271" s="495">
        <v>51906</v>
      </c>
      <c r="H271" s="494">
        <f t="shared" ca="1" si="31"/>
        <v>6135.0448728885267</v>
      </c>
      <c r="I271" s="496">
        <f t="shared" ca="1" si="32"/>
        <v>114697.02353129441</v>
      </c>
      <c r="J271" s="508">
        <f t="shared" ca="1" si="34"/>
        <v>2467267.7658478427</v>
      </c>
      <c r="K271" s="414"/>
      <c r="L271" s="414"/>
      <c r="M271" s="414"/>
      <c r="O271" s="400">
        <f t="shared" si="35"/>
        <v>31</v>
      </c>
    </row>
    <row r="272" spans="2:15" ht="17.649999999999999" customHeight="1">
      <c r="B272" s="488">
        <v>225</v>
      </c>
      <c r="C272" s="493">
        <f t="shared" ca="1" si="33"/>
        <v>2346435.6974436599</v>
      </c>
      <c r="D272" s="494">
        <f t="shared" ca="1" si="28"/>
        <v>1220945.4131621814</v>
      </c>
      <c r="E272" s="494">
        <f t="shared" ca="1" si="29"/>
        <v>1125490.2842814785</v>
      </c>
      <c r="F272" s="494">
        <f t="shared" ca="1" si="30"/>
        <v>224279816.76104429</v>
      </c>
      <c r="G272" s="495">
        <v>51934</v>
      </c>
      <c r="H272" s="494">
        <f t="shared" ca="1" si="31"/>
        <v>6104.7270658109073</v>
      </c>
      <c r="I272" s="496">
        <f t="shared" ca="1" si="32"/>
        <v>103085.36042206231</v>
      </c>
      <c r="J272" s="508">
        <f t="shared" ca="1" si="34"/>
        <v>2455625.784931533</v>
      </c>
      <c r="K272" s="414"/>
      <c r="L272" s="414"/>
      <c r="M272" s="414"/>
      <c r="O272" s="400">
        <f t="shared" si="35"/>
        <v>28</v>
      </c>
    </row>
    <row r="273" spans="2:15" ht="17.649999999999999" customHeight="1">
      <c r="B273" s="488">
        <v>226</v>
      </c>
      <c r="C273" s="493">
        <f t="shared" ca="1" si="33"/>
        <v>2346435.6974436599</v>
      </c>
      <c r="D273" s="494">
        <f t="shared" ca="1" si="28"/>
        <v>1214849.0074556565</v>
      </c>
      <c r="E273" s="494">
        <f t="shared" ca="1" si="29"/>
        <v>1131586.6899880033</v>
      </c>
      <c r="F273" s="494">
        <f t="shared" ca="1" si="30"/>
        <v>223148230.07105628</v>
      </c>
      <c r="G273" s="495">
        <v>51965</v>
      </c>
      <c r="H273" s="494">
        <f t="shared" ca="1" si="31"/>
        <v>6074.2450372782823</v>
      </c>
      <c r="I273" s="496">
        <f t="shared" ca="1" si="32"/>
        <v>113560.34722000876</v>
      </c>
      <c r="J273" s="508">
        <f t="shared" ca="1" si="34"/>
        <v>2466070.2897009468</v>
      </c>
      <c r="K273" s="414"/>
      <c r="L273" s="414"/>
      <c r="M273" s="414"/>
      <c r="O273" s="400">
        <f t="shared" si="35"/>
        <v>31</v>
      </c>
    </row>
    <row r="274" spans="2:15" ht="17.649999999999999" customHeight="1">
      <c r="B274" s="488">
        <v>227</v>
      </c>
      <c r="C274" s="493">
        <f t="shared" ca="1" si="33"/>
        <v>2346435.6974436599</v>
      </c>
      <c r="D274" s="494">
        <f t="shared" ca="1" si="28"/>
        <v>1208719.579551555</v>
      </c>
      <c r="E274" s="494">
        <f t="shared" ca="1" si="29"/>
        <v>1137716.1178921049</v>
      </c>
      <c r="F274" s="494">
        <f t="shared" ca="1" si="30"/>
        <v>222010513.95316416</v>
      </c>
      <c r="G274" s="495">
        <v>51995</v>
      </c>
      <c r="H274" s="494">
        <f t="shared" ca="1" si="31"/>
        <v>6043.5978977577752</v>
      </c>
      <c r="I274" s="496">
        <f t="shared" ca="1" si="32"/>
        <v>109342.63273481757</v>
      </c>
      <c r="J274" s="508">
        <f t="shared" ca="1" si="34"/>
        <v>2461821.9280762351</v>
      </c>
      <c r="K274" s="414"/>
      <c r="L274" s="414"/>
      <c r="M274" s="414"/>
      <c r="O274" s="400">
        <f t="shared" si="35"/>
        <v>30</v>
      </c>
    </row>
    <row r="275" spans="2:15" ht="17.649999999999999" customHeight="1">
      <c r="B275" s="488">
        <v>228</v>
      </c>
      <c r="C275" s="493">
        <f t="shared" ca="1" si="33"/>
        <v>2346435.6974436599</v>
      </c>
      <c r="D275" s="494">
        <f t="shared" ca="1" si="28"/>
        <v>1202556.9505796393</v>
      </c>
      <c r="E275" s="494">
        <f t="shared" ca="1" si="29"/>
        <v>1143878.7468640206</v>
      </c>
      <c r="F275" s="494">
        <f t="shared" ca="1" si="30"/>
        <v>220866635.20630014</v>
      </c>
      <c r="G275" s="495">
        <v>52026</v>
      </c>
      <c r="H275" s="494">
        <f t="shared" ca="1" si="31"/>
        <v>6012.7847528981965</v>
      </c>
      <c r="I275" s="496">
        <f t="shared" ca="1" si="32"/>
        <v>112411.32356495211</v>
      </c>
      <c r="J275" s="508">
        <f t="shared" ca="1" si="34"/>
        <v>2464859.8057615105</v>
      </c>
      <c r="K275" s="414"/>
      <c r="L275" s="414"/>
      <c r="M275" s="414"/>
      <c r="O275" s="400">
        <f t="shared" si="35"/>
        <v>31</v>
      </c>
    </row>
    <row r="276" spans="2:15" ht="17.649999999999999" customHeight="1">
      <c r="B276" s="488">
        <v>229</v>
      </c>
      <c r="C276" s="493">
        <f t="shared" ca="1" si="33"/>
        <v>2346435.6974436599</v>
      </c>
      <c r="D276" s="494">
        <f t="shared" ca="1" si="28"/>
        <v>1196360.9407007925</v>
      </c>
      <c r="E276" s="494">
        <f t="shared" ca="1" si="29"/>
        <v>1150074.7567428674</v>
      </c>
      <c r="F276" s="494">
        <f t="shared" ca="1" si="30"/>
        <v>219716560.44955727</v>
      </c>
      <c r="G276" s="495">
        <v>52056</v>
      </c>
      <c r="H276" s="494">
        <f t="shared" ca="1" si="31"/>
        <v>5981.8047035039626</v>
      </c>
      <c r="I276" s="496">
        <f t="shared" ca="1" si="32"/>
        <v>108224.65125108705</v>
      </c>
      <c r="J276" s="508">
        <f t="shared" ca="1" si="34"/>
        <v>2460642.1533982507</v>
      </c>
      <c r="K276" s="414"/>
      <c r="L276" s="414"/>
      <c r="M276" s="414"/>
      <c r="O276" s="400">
        <f t="shared" si="35"/>
        <v>30</v>
      </c>
    </row>
    <row r="277" spans="2:15" ht="17.649999999999999" customHeight="1">
      <c r="B277" s="488">
        <v>230</v>
      </c>
      <c r="C277" s="493">
        <f t="shared" ca="1" si="33"/>
        <v>2346435.6974436599</v>
      </c>
      <c r="D277" s="494">
        <f t="shared" ca="1" si="28"/>
        <v>1190131.3691017686</v>
      </c>
      <c r="E277" s="494">
        <f t="shared" ca="1" si="29"/>
        <v>1156304.3283418913</v>
      </c>
      <c r="F277" s="494">
        <f t="shared" ca="1" si="30"/>
        <v>218560256.12121537</v>
      </c>
      <c r="G277" s="495">
        <v>52087</v>
      </c>
      <c r="H277" s="494">
        <f t="shared" ca="1" si="31"/>
        <v>5950.6568455088427</v>
      </c>
      <c r="I277" s="496">
        <f t="shared" ca="1" si="32"/>
        <v>111249.81844095915</v>
      </c>
      <c r="J277" s="508">
        <f t="shared" ca="1" si="34"/>
        <v>2463636.1727301283</v>
      </c>
      <c r="K277" s="414"/>
      <c r="L277" s="414"/>
      <c r="M277" s="414"/>
      <c r="O277" s="400">
        <f t="shared" si="35"/>
        <v>31</v>
      </c>
    </row>
    <row r="278" spans="2:15" ht="17.649999999999999" customHeight="1">
      <c r="B278" s="488">
        <v>231</v>
      </c>
      <c r="C278" s="493">
        <f t="shared" ca="1" si="33"/>
        <v>2346435.6974436599</v>
      </c>
      <c r="D278" s="494">
        <f t="shared" ca="1" si="28"/>
        <v>1183868.0539899166</v>
      </c>
      <c r="E278" s="494">
        <f t="shared" ca="1" si="29"/>
        <v>1162567.6434537433</v>
      </c>
      <c r="F278" s="494">
        <f t="shared" ca="1" si="30"/>
        <v>217397688.47776163</v>
      </c>
      <c r="G278" s="495">
        <v>52118</v>
      </c>
      <c r="H278" s="494">
        <f t="shared" ca="1" si="31"/>
        <v>5919.3402699495828</v>
      </c>
      <c r="I278" s="496">
        <f t="shared" ca="1" si="32"/>
        <v>110664.34301604204</v>
      </c>
      <c r="J278" s="508">
        <f t="shared" ca="1" si="34"/>
        <v>2463019.3807296515</v>
      </c>
      <c r="K278" s="414"/>
      <c r="L278" s="414"/>
      <c r="M278" s="414"/>
      <c r="O278" s="400">
        <f t="shared" si="35"/>
        <v>31</v>
      </c>
    </row>
    <row r="279" spans="2:15" ht="17.649999999999999" customHeight="1">
      <c r="B279" s="488">
        <v>232</v>
      </c>
      <c r="C279" s="493">
        <f t="shared" ca="1" si="33"/>
        <v>2346435.6974436599</v>
      </c>
      <c r="D279" s="494">
        <f t="shared" ca="1" si="28"/>
        <v>1177570.8125878754</v>
      </c>
      <c r="E279" s="494">
        <f t="shared" ca="1" si="29"/>
        <v>1168864.8848557845</v>
      </c>
      <c r="F279" s="494">
        <f t="shared" ca="1" si="30"/>
        <v>216228823.59290585</v>
      </c>
      <c r="G279" s="495">
        <v>52148</v>
      </c>
      <c r="H279" s="494">
        <f t="shared" ca="1" si="31"/>
        <v>5887.8540629393774</v>
      </c>
      <c r="I279" s="496">
        <f t="shared" ca="1" si="32"/>
        <v>106524.86735410319</v>
      </c>
      <c r="J279" s="508">
        <f t="shared" ca="1" si="34"/>
        <v>2458848.4188607028</v>
      </c>
      <c r="K279" s="414"/>
      <c r="L279" s="414"/>
      <c r="M279" s="414"/>
      <c r="O279" s="400">
        <f t="shared" si="35"/>
        <v>30</v>
      </c>
    </row>
    <row r="280" spans="2:15" ht="17.649999999999999" customHeight="1">
      <c r="B280" s="488">
        <v>233</v>
      </c>
      <c r="C280" s="493">
        <f t="shared" ca="1" si="33"/>
        <v>2346435.6974436599</v>
      </c>
      <c r="D280" s="494">
        <f t="shared" ca="1" si="28"/>
        <v>1171239.46112824</v>
      </c>
      <c r="E280" s="494">
        <f t="shared" ca="1" si="29"/>
        <v>1175196.2363154199</v>
      </c>
      <c r="F280" s="494">
        <f t="shared" ca="1" si="30"/>
        <v>215053627.35659042</v>
      </c>
      <c r="G280" s="495">
        <v>52179</v>
      </c>
      <c r="H280" s="494">
        <f t="shared" ca="1" si="31"/>
        <v>5856.1973056411998</v>
      </c>
      <c r="I280" s="496">
        <f t="shared" ca="1" si="32"/>
        <v>109483.86101254131</v>
      </c>
      <c r="J280" s="508">
        <f t="shared" ca="1" si="34"/>
        <v>2461775.7557618422</v>
      </c>
      <c r="K280" s="414"/>
      <c r="L280" s="414"/>
      <c r="M280" s="414"/>
      <c r="O280" s="400">
        <f t="shared" si="35"/>
        <v>31</v>
      </c>
    </row>
    <row r="281" spans="2:15" ht="17.649999999999999" customHeight="1">
      <c r="B281" s="488">
        <v>234</v>
      </c>
      <c r="C281" s="493">
        <f t="shared" ca="1" si="33"/>
        <v>2346435.6974436599</v>
      </c>
      <c r="D281" s="494">
        <f t="shared" ca="1" si="28"/>
        <v>1164873.8148481981</v>
      </c>
      <c r="E281" s="494">
        <f t="shared" ca="1" si="29"/>
        <v>1181561.8825954618</v>
      </c>
      <c r="F281" s="494">
        <f t="shared" ca="1" si="30"/>
        <v>213872065.47399497</v>
      </c>
      <c r="G281" s="495">
        <v>52209</v>
      </c>
      <c r="H281" s="494">
        <f t="shared" ca="1" si="31"/>
        <v>5824.3690742409908</v>
      </c>
      <c r="I281" s="496">
        <f t="shared" ca="1" si="32"/>
        <v>105376.27740472929</v>
      </c>
      <c r="J281" s="508">
        <f t="shared" ca="1" si="34"/>
        <v>2457636.34392263</v>
      </c>
      <c r="K281" s="414"/>
      <c r="L281" s="414"/>
      <c r="M281" s="414"/>
      <c r="O281" s="400">
        <f t="shared" si="35"/>
        <v>30</v>
      </c>
    </row>
    <row r="282" spans="2:15" ht="17.649999999999999" customHeight="1">
      <c r="B282" s="488">
        <v>235</v>
      </c>
      <c r="C282" s="493">
        <f t="shared" ca="1" si="33"/>
        <v>2346435.6974436599</v>
      </c>
      <c r="D282" s="494">
        <f t="shared" ca="1" si="28"/>
        <v>1158473.6879841394</v>
      </c>
      <c r="E282" s="494">
        <f t="shared" ca="1" si="29"/>
        <v>1187962.0094595205</v>
      </c>
      <c r="F282" s="494">
        <f t="shared" ca="1" si="30"/>
        <v>212684103.46453544</v>
      </c>
      <c r="G282" s="495">
        <v>52240</v>
      </c>
      <c r="H282" s="494">
        <f t="shared" ca="1" si="31"/>
        <v>5792.3684399206968</v>
      </c>
      <c r="I282" s="496">
        <f t="shared" ca="1" si="32"/>
        <v>108290.55581833278</v>
      </c>
      <c r="J282" s="508">
        <f t="shared" ca="1" si="34"/>
        <v>2460518.6217019134</v>
      </c>
      <c r="K282" s="414"/>
      <c r="L282" s="414"/>
      <c r="M282" s="414"/>
      <c r="O282" s="400">
        <f t="shared" si="35"/>
        <v>31</v>
      </c>
    </row>
    <row r="283" spans="2:15" ht="17.649999999999999" customHeight="1">
      <c r="B283" s="488">
        <v>236</v>
      </c>
      <c r="C283" s="493">
        <f t="shared" ca="1" si="33"/>
        <v>2346435.6974436599</v>
      </c>
      <c r="D283" s="494">
        <f t="shared" ca="1" si="28"/>
        <v>1152038.8937662337</v>
      </c>
      <c r="E283" s="494">
        <f t="shared" ca="1" si="29"/>
        <v>1194396.8036774262</v>
      </c>
      <c r="F283" s="494">
        <f t="shared" ca="1" si="30"/>
        <v>211489706.66085801</v>
      </c>
      <c r="G283" s="495">
        <v>52271</v>
      </c>
      <c r="H283" s="494">
        <f t="shared" ca="1" si="31"/>
        <v>5760.1944688311687</v>
      </c>
      <c r="I283" s="496">
        <f t="shared" ca="1" si="32"/>
        <v>107689.05105420976</v>
      </c>
      <c r="J283" s="508">
        <f t="shared" ca="1" si="34"/>
        <v>2459884.942966701</v>
      </c>
      <c r="K283" s="414"/>
      <c r="L283" s="414"/>
      <c r="M283" s="414"/>
      <c r="O283" s="400">
        <f t="shared" si="35"/>
        <v>31</v>
      </c>
    </row>
    <row r="284" spans="2:15" ht="17.649999999999999" customHeight="1">
      <c r="B284" s="488">
        <v>237</v>
      </c>
      <c r="C284" s="493">
        <f t="shared" ca="1" si="33"/>
        <v>2346435.6974436599</v>
      </c>
      <c r="D284" s="494">
        <f t="shared" ca="1" si="28"/>
        <v>1145569.244412981</v>
      </c>
      <c r="E284" s="494">
        <f t="shared" ca="1" si="29"/>
        <v>1200866.4530306789</v>
      </c>
      <c r="F284" s="494">
        <f t="shared" ca="1" si="30"/>
        <v>210288840.20782733</v>
      </c>
      <c r="G284" s="495">
        <v>52299</v>
      </c>
      <c r="H284" s="494">
        <f t="shared" ca="1" si="31"/>
        <v>5727.8462220649053</v>
      </c>
      <c r="I284" s="496">
        <f t="shared" ca="1" si="32"/>
        <v>96721.292512899046</v>
      </c>
      <c r="J284" s="508">
        <f t="shared" ca="1" si="34"/>
        <v>2448884.8361786241</v>
      </c>
      <c r="K284" s="414"/>
      <c r="L284" s="414"/>
      <c r="M284" s="414"/>
      <c r="O284" s="400">
        <f t="shared" si="35"/>
        <v>28</v>
      </c>
    </row>
    <row r="285" spans="2:15" ht="17.649999999999999" customHeight="1">
      <c r="B285" s="488">
        <v>238</v>
      </c>
      <c r="C285" s="493">
        <f t="shared" ca="1" si="33"/>
        <v>2346435.6974436599</v>
      </c>
      <c r="D285" s="494">
        <f t="shared" ca="1" si="28"/>
        <v>1139064.5511257313</v>
      </c>
      <c r="E285" s="494">
        <f t="shared" ca="1" si="29"/>
        <v>1207371.1463179286</v>
      </c>
      <c r="F285" s="494">
        <f t="shared" ca="1" si="30"/>
        <v>209081469.0615094</v>
      </c>
      <c r="G285" s="495">
        <v>52330</v>
      </c>
      <c r="H285" s="494">
        <f t="shared" ca="1" si="31"/>
        <v>5695.3227556286565</v>
      </c>
      <c r="I285" s="496">
        <f t="shared" ca="1" si="32"/>
        <v>106476.24942522989</v>
      </c>
      <c r="J285" s="508">
        <f t="shared" ca="1" si="34"/>
        <v>2458607.2696245187</v>
      </c>
      <c r="K285" s="414"/>
      <c r="L285" s="414"/>
      <c r="M285" s="414"/>
      <c r="O285" s="400">
        <f t="shared" si="35"/>
        <v>31</v>
      </c>
    </row>
    <row r="286" spans="2:15" ht="17.649999999999999" customHeight="1">
      <c r="B286" s="488">
        <v>239</v>
      </c>
      <c r="C286" s="493">
        <f t="shared" ca="1" si="33"/>
        <v>2346435.6974436599</v>
      </c>
      <c r="D286" s="494">
        <f t="shared" ca="1" si="28"/>
        <v>1132524.624083176</v>
      </c>
      <c r="E286" s="494">
        <f t="shared" ca="1" si="29"/>
        <v>1213911.0733604839</v>
      </c>
      <c r="F286" s="494">
        <f t="shared" ca="1" si="30"/>
        <v>207867557.98814893</v>
      </c>
      <c r="G286" s="495">
        <v>52360</v>
      </c>
      <c r="H286" s="494">
        <f t="shared" ca="1" si="31"/>
        <v>5662.6231204158803</v>
      </c>
      <c r="I286" s="496">
        <f t="shared" ca="1" si="32"/>
        <v>102449.9198401396</v>
      </c>
      <c r="J286" s="508">
        <f t="shared" ca="1" si="34"/>
        <v>2454548.2404042156</v>
      </c>
      <c r="K286" s="414"/>
      <c r="L286" s="414"/>
      <c r="M286" s="414"/>
      <c r="O286" s="400">
        <f t="shared" si="35"/>
        <v>30</v>
      </c>
    </row>
    <row r="287" spans="2:15" ht="17.649999999999999" customHeight="1">
      <c r="B287" s="488">
        <v>240</v>
      </c>
      <c r="C287" s="493">
        <f t="shared" ca="1" si="33"/>
        <v>2346435.6974436599</v>
      </c>
      <c r="D287" s="494">
        <f t="shared" ca="1" si="28"/>
        <v>1125949.2724358067</v>
      </c>
      <c r="E287" s="494">
        <f t="shared" ca="1" si="29"/>
        <v>1220486.4250078532</v>
      </c>
      <c r="F287" s="494">
        <f t="shared" ca="1" si="30"/>
        <v>206647071.56314108</v>
      </c>
      <c r="G287" s="495">
        <v>52391</v>
      </c>
      <c r="H287" s="494">
        <f t="shared" ca="1" si="31"/>
        <v>5629.7463621790339</v>
      </c>
      <c r="I287" s="496">
        <f t="shared" ca="1" si="32"/>
        <v>105250.27352799939</v>
      </c>
      <c r="J287" s="508">
        <f t="shared" ca="1" si="34"/>
        <v>2457315.7173338383</v>
      </c>
      <c r="K287" s="414"/>
      <c r="L287" s="414"/>
      <c r="M287" s="414"/>
      <c r="O287" s="400">
        <f t="shared" si="35"/>
        <v>31</v>
      </c>
    </row>
    <row r="288" spans="2:15" ht="17.649999999999999" customHeight="1">
      <c r="B288" s="488">
        <v>241</v>
      </c>
      <c r="C288" s="493">
        <f t="shared" ca="1" si="33"/>
        <v>2346435.6974436599</v>
      </c>
      <c r="D288" s="494">
        <f t="shared" ca="1" si="28"/>
        <v>1119338.3043003476</v>
      </c>
      <c r="E288" s="494">
        <f t="shared" ca="1" si="29"/>
        <v>1227097.3931433123</v>
      </c>
      <c r="F288" s="494">
        <f t="shared" ca="1" si="30"/>
        <v>205419974.16999775</v>
      </c>
      <c r="G288" s="495">
        <v>52421</v>
      </c>
      <c r="H288" s="494">
        <f t="shared" ca="1" si="31"/>
        <v>5596.691521501738</v>
      </c>
      <c r="I288" s="496">
        <f t="shared" ca="1" si="32"/>
        <v>101257.06506593912</v>
      </c>
      <c r="J288" s="508">
        <f t="shared" ca="1" si="34"/>
        <v>2453289.4540311005</v>
      </c>
      <c r="K288" s="414"/>
      <c r="L288" s="414"/>
      <c r="M288" s="414"/>
      <c r="O288" s="400">
        <f t="shared" si="35"/>
        <v>30</v>
      </c>
    </row>
    <row r="289" spans="2:15" ht="17.649999999999999" customHeight="1">
      <c r="B289" s="488">
        <v>242</v>
      </c>
      <c r="C289" s="493">
        <f t="shared" ca="1" si="33"/>
        <v>2346435.6974436599</v>
      </c>
      <c r="D289" s="494">
        <f t="shared" ca="1" si="28"/>
        <v>1112691.5267541546</v>
      </c>
      <c r="E289" s="494">
        <f t="shared" ca="1" si="29"/>
        <v>1233744.1706895053</v>
      </c>
      <c r="F289" s="494">
        <f t="shared" ca="1" si="30"/>
        <v>204186229.99930826</v>
      </c>
      <c r="G289" s="495">
        <v>52452</v>
      </c>
      <c r="H289" s="494">
        <f t="shared" ca="1" si="31"/>
        <v>5563.4576337707731</v>
      </c>
      <c r="I289" s="496">
        <f t="shared" ca="1" si="32"/>
        <v>104010.98025474219</v>
      </c>
      <c r="J289" s="508">
        <f t="shared" ca="1" si="34"/>
        <v>2456010.1353321732</v>
      </c>
      <c r="K289" s="414"/>
      <c r="L289" s="414"/>
      <c r="M289" s="414"/>
      <c r="O289" s="400">
        <f t="shared" si="35"/>
        <v>31</v>
      </c>
    </row>
    <row r="290" spans="2:15" ht="17.649999999999999" customHeight="1">
      <c r="B290" s="488">
        <v>243</v>
      </c>
      <c r="C290" s="493">
        <f t="shared" ca="1" si="33"/>
        <v>2346435.6974436599</v>
      </c>
      <c r="D290" s="494">
        <f t="shared" ca="1" si="28"/>
        <v>1106008.7458295864</v>
      </c>
      <c r="E290" s="494">
        <f t="shared" ca="1" si="29"/>
        <v>1240426.9516140735</v>
      </c>
      <c r="F290" s="494">
        <f t="shared" ca="1" si="30"/>
        <v>202945803.04769418</v>
      </c>
      <c r="G290" s="495">
        <v>52483</v>
      </c>
      <c r="H290" s="494">
        <f t="shared" ca="1" si="31"/>
        <v>5530.043729147932</v>
      </c>
      <c r="I290" s="496">
        <f t="shared" ca="1" si="32"/>
        <v>103386.29445631641</v>
      </c>
      <c r="J290" s="508">
        <f t="shared" ca="1" si="34"/>
        <v>2455352.0356291244</v>
      </c>
      <c r="K290" s="414"/>
      <c r="L290" s="414"/>
      <c r="M290" s="414"/>
      <c r="O290" s="400">
        <f t="shared" si="35"/>
        <v>31</v>
      </c>
    </row>
    <row r="291" spans="2:15" ht="17.649999999999999" customHeight="1">
      <c r="B291" s="488">
        <v>244</v>
      </c>
      <c r="C291" s="493">
        <f t="shared" ca="1" si="33"/>
        <v>2346435.6974436599</v>
      </c>
      <c r="D291" s="494">
        <f t="shared" ca="1" si="28"/>
        <v>1099289.7665083434</v>
      </c>
      <c r="E291" s="494">
        <f t="shared" ca="1" si="29"/>
        <v>1247145.9309353165</v>
      </c>
      <c r="F291" s="494">
        <f t="shared" ca="1" si="30"/>
        <v>201698657.11675885</v>
      </c>
      <c r="G291" s="495">
        <v>52513</v>
      </c>
      <c r="H291" s="494">
        <f t="shared" ca="1" si="31"/>
        <v>5496.4488325417169</v>
      </c>
      <c r="I291" s="496">
        <f t="shared" ca="1" si="32"/>
        <v>99443.443493370141</v>
      </c>
      <c r="J291" s="508">
        <f t="shared" ca="1" si="34"/>
        <v>2451375.5897695716</v>
      </c>
      <c r="K291" s="414"/>
      <c r="L291" s="414"/>
      <c r="M291" s="414"/>
      <c r="O291" s="400">
        <f t="shared" si="35"/>
        <v>30</v>
      </c>
    </row>
    <row r="292" spans="2:15" ht="17.649999999999999" customHeight="1">
      <c r="B292" s="488">
        <v>245</v>
      </c>
      <c r="C292" s="493">
        <f t="shared" ca="1" si="33"/>
        <v>2346435.6974436599</v>
      </c>
      <c r="D292" s="494">
        <f t="shared" ca="1" si="28"/>
        <v>1092534.3927157773</v>
      </c>
      <c r="E292" s="494">
        <f t="shared" ca="1" si="29"/>
        <v>1253901.3047278826</v>
      </c>
      <c r="F292" s="494">
        <f t="shared" ca="1" si="30"/>
        <v>200444755.81203097</v>
      </c>
      <c r="G292" s="495">
        <v>52544</v>
      </c>
      <c r="H292" s="494">
        <f t="shared" ca="1" si="31"/>
        <v>5462.6719635788868</v>
      </c>
      <c r="I292" s="496">
        <f t="shared" ca="1" si="32"/>
        <v>102126.75338678555</v>
      </c>
      <c r="J292" s="508">
        <f t="shared" ca="1" si="34"/>
        <v>2454025.1227940246</v>
      </c>
      <c r="K292" s="414"/>
      <c r="L292" s="414"/>
      <c r="M292" s="414"/>
      <c r="O292" s="400">
        <f t="shared" si="35"/>
        <v>31</v>
      </c>
    </row>
    <row r="293" spans="2:15" ht="17.649999999999999" customHeight="1">
      <c r="B293" s="488">
        <v>246</v>
      </c>
      <c r="C293" s="493">
        <f t="shared" ca="1" si="33"/>
        <v>2346435.6974436599</v>
      </c>
      <c r="D293" s="494">
        <f t="shared" ca="1" si="28"/>
        <v>1085742.4273151678</v>
      </c>
      <c r="E293" s="494">
        <f t="shared" ca="1" si="29"/>
        <v>1260693.270128492</v>
      </c>
      <c r="F293" s="494">
        <f t="shared" ca="1" si="30"/>
        <v>199184062.54190248</v>
      </c>
      <c r="G293" s="495">
        <v>52574</v>
      </c>
      <c r="H293" s="494">
        <f t="shared" ca="1" si="31"/>
        <v>5428.7121365758394</v>
      </c>
      <c r="I293" s="496">
        <f t="shared" ca="1" si="32"/>
        <v>98217.930347895162</v>
      </c>
      <c r="J293" s="508">
        <f t="shared" ca="1" si="34"/>
        <v>2450082.3399281311</v>
      </c>
      <c r="K293" s="414"/>
      <c r="L293" s="414"/>
      <c r="M293" s="414"/>
      <c r="O293" s="400">
        <f t="shared" si="35"/>
        <v>30</v>
      </c>
    </row>
    <row r="294" spans="2:15" ht="17.649999999999999" customHeight="1">
      <c r="B294" s="488">
        <v>247</v>
      </c>
      <c r="C294" s="493">
        <f t="shared" ca="1" si="33"/>
        <v>2346435.6974436599</v>
      </c>
      <c r="D294" s="494">
        <f t="shared" ca="1" si="28"/>
        <v>1078913.6721019719</v>
      </c>
      <c r="E294" s="494">
        <f t="shared" ca="1" si="29"/>
        <v>1267522.025341688</v>
      </c>
      <c r="F294" s="494">
        <f t="shared" ca="1" si="30"/>
        <v>197916540.51656079</v>
      </c>
      <c r="G294" s="495">
        <v>52605</v>
      </c>
      <c r="H294" s="494">
        <f t="shared" ca="1" si="31"/>
        <v>5394.5683605098593</v>
      </c>
      <c r="I294" s="496">
        <f t="shared" ca="1" si="32"/>
        <v>100853.53033371661</v>
      </c>
      <c r="J294" s="508">
        <f t="shared" ca="1" si="34"/>
        <v>2452683.7961378861</v>
      </c>
      <c r="K294" s="414"/>
      <c r="L294" s="414"/>
      <c r="M294" s="414"/>
      <c r="O294" s="400">
        <f t="shared" si="35"/>
        <v>31</v>
      </c>
    </row>
    <row r="295" spans="2:15" ht="17.649999999999999" customHeight="1">
      <c r="B295" s="488">
        <v>248</v>
      </c>
      <c r="C295" s="493">
        <f t="shared" ca="1" si="33"/>
        <v>2346435.6974436599</v>
      </c>
      <c r="D295" s="494">
        <f t="shared" ca="1" si="28"/>
        <v>1072047.9277980377</v>
      </c>
      <c r="E295" s="494">
        <f t="shared" ca="1" si="29"/>
        <v>1274387.7696456222</v>
      </c>
      <c r="F295" s="494">
        <f t="shared" ca="1" si="30"/>
        <v>196642152.74691516</v>
      </c>
      <c r="G295" s="495">
        <v>52636</v>
      </c>
      <c r="H295" s="494">
        <f t="shared" ca="1" si="31"/>
        <v>5360.2396389901878</v>
      </c>
      <c r="I295" s="496">
        <f t="shared" ca="1" si="32"/>
        <v>100211.74168155194</v>
      </c>
      <c r="J295" s="508">
        <f t="shared" ca="1" si="34"/>
        <v>2452007.6787642022</v>
      </c>
      <c r="K295" s="414"/>
      <c r="L295" s="414"/>
      <c r="M295" s="414"/>
      <c r="O295" s="400">
        <f t="shared" si="35"/>
        <v>31</v>
      </c>
    </row>
    <row r="296" spans="2:15" ht="17.649999999999999" customHeight="1">
      <c r="B296" s="488">
        <v>249</v>
      </c>
      <c r="C296" s="493">
        <f t="shared" ca="1" si="33"/>
        <v>2346435.6974436599</v>
      </c>
      <c r="D296" s="494">
        <f t="shared" ca="1" si="28"/>
        <v>1065144.9940457905</v>
      </c>
      <c r="E296" s="494">
        <f t="shared" ca="1" si="29"/>
        <v>1281290.7033978694</v>
      </c>
      <c r="F296" s="494">
        <f t="shared" ca="1" si="30"/>
        <v>195360862.04351729</v>
      </c>
      <c r="G296" s="495">
        <v>52665</v>
      </c>
      <c r="H296" s="494">
        <f t="shared" ca="1" si="31"/>
        <v>5325.7249702289528</v>
      </c>
      <c r="I296" s="496">
        <f t="shared" ca="1" si="32"/>
        <v>93142.833017788813</v>
      </c>
      <c r="J296" s="508">
        <f t="shared" ca="1" si="34"/>
        <v>2444904.2554316777</v>
      </c>
      <c r="K296" s="414"/>
      <c r="L296" s="414"/>
      <c r="M296" s="414"/>
      <c r="O296" s="400">
        <f t="shared" si="35"/>
        <v>29</v>
      </c>
    </row>
    <row r="297" spans="2:15" ht="17.649999999999999" customHeight="1">
      <c r="B297" s="488">
        <v>250</v>
      </c>
      <c r="C297" s="493">
        <f t="shared" ca="1" si="33"/>
        <v>2346435.6974436599</v>
      </c>
      <c r="D297" s="494">
        <f t="shared" ca="1" si="28"/>
        <v>1058204.6694023854</v>
      </c>
      <c r="E297" s="494">
        <f t="shared" ca="1" si="29"/>
        <v>1288231.0280412745</v>
      </c>
      <c r="F297" s="494">
        <f t="shared" ca="1" si="30"/>
        <v>194072631.01547602</v>
      </c>
      <c r="G297" s="495">
        <v>52696</v>
      </c>
      <c r="H297" s="494">
        <f t="shared" ca="1" si="31"/>
        <v>5291.0233470119265</v>
      </c>
      <c r="I297" s="496">
        <f t="shared" ca="1" si="32"/>
        <v>98917.716481367577</v>
      </c>
      <c r="J297" s="508">
        <f t="shared" ca="1" si="34"/>
        <v>2450644.4372720392</v>
      </c>
      <c r="K297" s="414"/>
      <c r="L297" s="414"/>
      <c r="M297" s="414"/>
      <c r="O297" s="400">
        <f t="shared" si="35"/>
        <v>31</v>
      </c>
    </row>
    <row r="298" spans="2:15" ht="17.649999999999999" customHeight="1">
      <c r="B298" s="488">
        <v>251</v>
      </c>
      <c r="C298" s="493">
        <f t="shared" ca="1" si="33"/>
        <v>2346435.6974436599</v>
      </c>
      <c r="D298" s="494">
        <f t="shared" ca="1" si="28"/>
        <v>1051226.7513338285</v>
      </c>
      <c r="E298" s="494">
        <f t="shared" ca="1" si="29"/>
        <v>1295208.9461098313</v>
      </c>
      <c r="F298" s="494">
        <f t="shared" ca="1" si="30"/>
        <v>192777422.06936619</v>
      </c>
      <c r="G298" s="495">
        <v>52726</v>
      </c>
      <c r="H298" s="494">
        <f t="shared" ca="1" si="31"/>
        <v>5256.1337566691427</v>
      </c>
      <c r="I298" s="496">
        <f t="shared" ca="1" si="32"/>
        <v>95095.589197583235</v>
      </c>
      <c r="J298" s="508">
        <f t="shared" ca="1" si="34"/>
        <v>2446787.4203979122</v>
      </c>
      <c r="K298" s="414"/>
      <c r="L298" s="414"/>
      <c r="M298" s="414"/>
      <c r="O298" s="400">
        <f t="shared" si="35"/>
        <v>30</v>
      </c>
    </row>
    <row r="299" spans="2:15" ht="17.649999999999999" customHeight="1">
      <c r="B299" s="488">
        <v>252</v>
      </c>
      <c r="C299" s="493">
        <f t="shared" ca="1" si="33"/>
        <v>2346435.6974436599</v>
      </c>
      <c r="D299" s="494">
        <f t="shared" ca="1" si="28"/>
        <v>1044211.0362090669</v>
      </c>
      <c r="E299" s="494">
        <f t="shared" ca="1" si="29"/>
        <v>1302224.661234593</v>
      </c>
      <c r="F299" s="494">
        <f t="shared" ca="1" si="30"/>
        <v>191475197.4081316</v>
      </c>
      <c r="G299" s="495">
        <v>52757</v>
      </c>
      <c r="H299" s="494">
        <f t="shared" ca="1" si="31"/>
        <v>5221.0551810453344</v>
      </c>
      <c r="I299" s="496">
        <f t="shared" ca="1" si="32"/>
        <v>97609.634707789068</v>
      </c>
      <c r="J299" s="508">
        <f t="shared" ca="1" si="34"/>
        <v>2449266.3873324944</v>
      </c>
      <c r="K299" s="414"/>
      <c r="L299" s="414"/>
      <c r="M299" s="414"/>
      <c r="O299" s="400">
        <f t="shared" si="35"/>
        <v>31</v>
      </c>
    </row>
    <row r="300" spans="2:15" ht="17.649999999999999" customHeight="1">
      <c r="B300" s="488">
        <v>253</v>
      </c>
      <c r="C300" s="493">
        <f t="shared" ca="1" si="33"/>
        <v>2346435.6974436599</v>
      </c>
      <c r="D300" s="494">
        <f t="shared" ca="1" si="28"/>
        <v>1037157.3192940461</v>
      </c>
      <c r="E300" s="494">
        <f t="shared" ca="1" si="29"/>
        <v>1309278.3781496137</v>
      </c>
      <c r="F300" s="494">
        <f t="shared" ca="1" si="30"/>
        <v>190165919.02998197</v>
      </c>
      <c r="G300" s="495">
        <v>52787</v>
      </c>
      <c r="H300" s="494">
        <f t="shared" ca="1" si="31"/>
        <v>5185.7865964702305</v>
      </c>
      <c r="I300" s="496">
        <f t="shared" ca="1" si="32"/>
        <v>93822.846729984478</v>
      </c>
      <c r="J300" s="508">
        <f t="shared" ca="1" si="34"/>
        <v>2445444.3307701144</v>
      </c>
      <c r="K300" s="414"/>
      <c r="L300" s="414"/>
      <c r="M300" s="414"/>
      <c r="O300" s="400">
        <f t="shared" si="35"/>
        <v>30</v>
      </c>
    </row>
    <row r="301" spans="2:15" ht="17.649999999999999" customHeight="1">
      <c r="B301" s="488">
        <v>254</v>
      </c>
      <c r="C301" s="493">
        <f t="shared" ca="1" si="33"/>
        <v>2346435.6974436599</v>
      </c>
      <c r="D301" s="494">
        <f t="shared" ca="1" si="28"/>
        <v>1030065.3947457357</v>
      </c>
      <c r="E301" s="494">
        <f t="shared" ca="1" si="29"/>
        <v>1316370.3026979242</v>
      </c>
      <c r="F301" s="494">
        <f t="shared" ca="1" si="30"/>
        <v>188849548.72728404</v>
      </c>
      <c r="G301" s="495">
        <v>52818</v>
      </c>
      <c r="H301" s="494">
        <f t="shared" ca="1" si="31"/>
        <v>5150.3269737286782</v>
      </c>
      <c r="I301" s="496">
        <f t="shared" ca="1" si="32"/>
        <v>96287.343668847534</v>
      </c>
      <c r="J301" s="508">
        <f t="shared" ca="1" si="34"/>
        <v>2447873.3680862361</v>
      </c>
      <c r="K301" s="414"/>
      <c r="L301" s="414"/>
      <c r="M301" s="414"/>
      <c r="O301" s="400">
        <f t="shared" si="35"/>
        <v>31</v>
      </c>
    </row>
    <row r="302" spans="2:15" ht="17.649999999999999" customHeight="1">
      <c r="B302" s="488">
        <v>255</v>
      </c>
      <c r="C302" s="493">
        <f t="shared" ca="1" si="33"/>
        <v>2346435.6974436599</v>
      </c>
      <c r="D302" s="494">
        <f t="shared" ca="1" si="28"/>
        <v>1022935.0556061219</v>
      </c>
      <c r="E302" s="494">
        <f t="shared" ca="1" si="29"/>
        <v>1323500.641837538</v>
      </c>
      <c r="F302" s="494">
        <f t="shared" ca="1" si="30"/>
        <v>187526048.08544651</v>
      </c>
      <c r="G302" s="495">
        <v>52849</v>
      </c>
      <c r="H302" s="494">
        <f t="shared" ca="1" si="31"/>
        <v>5114.6752780306097</v>
      </c>
      <c r="I302" s="496">
        <f t="shared" ca="1" si="32"/>
        <v>95620.82150558148</v>
      </c>
      <c r="J302" s="508">
        <f t="shared" ca="1" si="34"/>
        <v>2447171.1942272722</v>
      </c>
      <c r="K302" s="414"/>
      <c r="L302" s="414"/>
      <c r="M302" s="414"/>
      <c r="O302" s="400">
        <f t="shared" si="35"/>
        <v>31</v>
      </c>
    </row>
    <row r="303" spans="2:15" ht="17.649999999999999" customHeight="1">
      <c r="B303" s="488">
        <v>256</v>
      </c>
      <c r="C303" s="493">
        <f t="shared" ca="1" si="33"/>
        <v>2346435.6974436599</v>
      </c>
      <c r="D303" s="494">
        <f t="shared" ca="1" si="28"/>
        <v>1015766.0937961686</v>
      </c>
      <c r="E303" s="494">
        <f t="shared" ca="1" si="29"/>
        <v>1330669.6036474914</v>
      </c>
      <c r="F303" s="494">
        <f t="shared" ca="1" si="30"/>
        <v>186195378.48179901</v>
      </c>
      <c r="G303" s="495">
        <v>52879</v>
      </c>
      <c r="H303" s="494">
        <f t="shared" ca="1" si="31"/>
        <v>5078.8304689808429</v>
      </c>
      <c r="I303" s="496">
        <f t="shared" ca="1" si="32"/>
        <v>91887.763561868778</v>
      </c>
      <c r="J303" s="508">
        <f t="shared" ca="1" si="34"/>
        <v>2443402.2914745095</v>
      </c>
      <c r="K303" s="414"/>
      <c r="L303" s="414"/>
      <c r="M303" s="414"/>
      <c r="O303" s="400">
        <f t="shared" si="35"/>
        <v>30</v>
      </c>
    </row>
    <row r="304" spans="2:15" ht="17.649999999999999" customHeight="1">
      <c r="B304" s="488">
        <v>257</v>
      </c>
      <c r="C304" s="493">
        <f t="shared" ca="1" si="33"/>
        <v>2346435.6974436599</v>
      </c>
      <c r="D304" s="494">
        <f t="shared" ref="D304:D367" ca="1" si="36">+F303*(($H$6/100)/$H$9)</f>
        <v>1008558.3001097447</v>
      </c>
      <c r="E304" s="494">
        <f t="shared" ref="E304:E367" ca="1" si="37">+C304-D304</f>
        <v>1337877.3973339153</v>
      </c>
      <c r="F304" s="494">
        <f t="shared" ref="F304:F367" ca="1" si="38">IF(F303&lt;1,0,+F303-E304)</f>
        <v>184857501.08446509</v>
      </c>
      <c r="G304" s="495">
        <v>52910</v>
      </c>
      <c r="H304" s="494">
        <f t="shared" ref="H304:H367" ca="1" si="39">+D304*$H$7/100</f>
        <v>5042.791500548723</v>
      </c>
      <c r="I304" s="496">
        <f t="shared" ref="I304:I367" ca="1" si="40">+F303*$R$41*O304</f>
        <v>94276.926637950892</v>
      </c>
      <c r="J304" s="508">
        <f t="shared" ca="1" si="34"/>
        <v>2445755.4155821595</v>
      </c>
      <c r="K304" s="414"/>
      <c r="L304" s="414"/>
      <c r="M304" s="414"/>
      <c r="O304" s="400">
        <f t="shared" si="35"/>
        <v>31</v>
      </c>
    </row>
    <row r="305" spans="2:15" ht="17.649999999999999" customHeight="1">
      <c r="B305" s="488">
        <v>258</v>
      </c>
      <c r="C305" s="493">
        <f t="shared" ref="C305:C368" ca="1" si="41">IF(F304&lt;1,0,+$H$8)</f>
        <v>2346435.6974436599</v>
      </c>
      <c r="D305" s="494">
        <f t="shared" ca="1" si="36"/>
        <v>1001311.4642075192</v>
      </c>
      <c r="E305" s="494">
        <f t="shared" ca="1" si="37"/>
        <v>1345124.2332361406</v>
      </c>
      <c r="F305" s="494">
        <f t="shared" ca="1" si="38"/>
        <v>183512376.85122895</v>
      </c>
      <c r="G305" s="495">
        <v>52940</v>
      </c>
      <c r="H305" s="494">
        <f t="shared" ca="1" si="39"/>
        <v>5006.557321037596</v>
      </c>
      <c r="I305" s="496">
        <f t="shared" ca="1" si="40"/>
        <v>90580.175531387882</v>
      </c>
      <c r="J305" s="508">
        <f t="shared" ref="J305:J368" ca="1" si="42">+C305+H305+I305</f>
        <v>2442022.4302960853</v>
      </c>
      <c r="K305" s="414"/>
      <c r="L305" s="414"/>
      <c r="M305" s="414"/>
      <c r="O305" s="400">
        <f t="shared" ref="O305:O368" si="43">+G305-G304</f>
        <v>30</v>
      </c>
    </row>
    <row r="306" spans="2:15" ht="17.649999999999999" customHeight="1">
      <c r="B306" s="488">
        <v>259</v>
      </c>
      <c r="C306" s="493">
        <f t="shared" ca="1" si="41"/>
        <v>2346435.6974436599</v>
      </c>
      <c r="D306" s="494">
        <f t="shared" ca="1" si="36"/>
        <v>994025.37461082358</v>
      </c>
      <c r="E306" s="494">
        <f t="shared" ca="1" si="37"/>
        <v>1352410.3228328363</v>
      </c>
      <c r="F306" s="494">
        <f t="shared" ca="1" si="38"/>
        <v>182159966.52839613</v>
      </c>
      <c r="G306" s="495">
        <v>52971</v>
      </c>
      <c r="H306" s="494">
        <f t="shared" ca="1" si="39"/>
        <v>4970.1268730541178</v>
      </c>
      <c r="I306" s="496">
        <f t="shared" ca="1" si="40"/>
        <v>92918.433479005587</v>
      </c>
      <c r="J306" s="508">
        <f t="shared" ca="1" si="42"/>
        <v>2444324.2577957194</v>
      </c>
      <c r="K306" s="414"/>
      <c r="L306" s="414"/>
      <c r="M306" s="414"/>
      <c r="O306" s="400">
        <f t="shared" si="43"/>
        <v>31</v>
      </c>
    </row>
    <row r="307" spans="2:15" ht="17.649999999999999" customHeight="1">
      <c r="B307" s="488">
        <v>260</v>
      </c>
      <c r="C307" s="493">
        <f t="shared" ca="1" si="41"/>
        <v>2346435.6974436599</v>
      </c>
      <c r="D307" s="494">
        <f t="shared" ca="1" si="36"/>
        <v>986699.81869547907</v>
      </c>
      <c r="E307" s="494">
        <f t="shared" ca="1" si="37"/>
        <v>1359735.8787481808</v>
      </c>
      <c r="F307" s="494">
        <f t="shared" ca="1" si="38"/>
        <v>180800230.64964795</v>
      </c>
      <c r="G307" s="495">
        <v>53002</v>
      </c>
      <c r="H307" s="494">
        <f t="shared" ca="1" si="39"/>
        <v>4933.499093477395</v>
      </c>
      <c r="I307" s="496">
        <f t="shared" ca="1" si="40"/>
        <v>92233.663052211239</v>
      </c>
      <c r="J307" s="508">
        <f t="shared" ca="1" si="42"/>
        <v>2443602.8595893485</v>
      </c>
      <c r="K307" s="414"/>
      <c r="L307" s="414"/>
      <c r="M307" s="414"/>
      <c r="O307" s="400">
        <f t="shared" si="43"/>
        <v>31</v>
      </c>
    </row>
    <row r="308" spans="2:15" ht="17.649999999999999" customHeight="1">
      <c r="B308" s="488">
        <v>261</v>
      </c>
      <c r="C308" s="493">
        <f t="shared" ca="1" si="41"/>
        <v>2346435.6974436599</v>
      </c>
      <c r="D308" s="494">
        <f t="shared" ca="1" si="36"/>
        <v>979334.58268559305</v>
      </c>
      <c r="E308" s="494">
        <f t="shared" ca="1" si="37"/>
        <v>1367101.1147580668</v>
      </c>
      <c r="F308" s="494">
        <f t="shared" ca="1" si="38"/>
        <v>179433129.53488988</v>
      </c>
      <c r="G308" s="495">
        <v>53030</v>
      </c>
      <c r="H308" s="494">
        <f t="shared" ca="1" si="39"/>
        <v>4896.6729134279649</v>
      </c>
      <c r="I308" s="496">
        <f t="shared" ca="1" si="40"/>
        <v>82685.972150438989</v>
      </c>
      <c r="J308" s="508">
        <f t="shared" ca="1" si="42"/>
        <v>2434018.3425075267</v>
      </c>
      <c r="K308" s="414"/>
      <c r="L308" s="414"/>
      <c r="M308" s="414"/>
      <c r="O308" s="400">
        <f t="shared" si="43"/>
        <v>28</v>
      </c>
    </row>
    <row r="309" spans="2:15" ht="17.649999999999999" customHeight="1">
      <c r="B309" s="488">
        <v>262</v>
      </c>
      <c r="C309" s="493">
        <f t="shared" ca="1" si="41"/>
        <v>2346435.6974436599</v>
      </c>
      <c r="D309" s="494">
        <f t="shared" ca="1" si="36"/>
        <v>971929.45164732018</v>
      </c>
      <c r="E309" s="494">
        <f t="shared" ca="1" si="37"/>
        <v>1374506.2457963396</v>
      </c>
      <c r="F309" s="494">
        <f t="shared" ca="1" si="38"/>
        <v>178058623.28909352</v>
      </c>
      <c r="G309" s="495">
        <v>53061</v>
      </c>
      <c r="H309" s="494">
        <f t="shared" ca="1" si="39"/>
        <v>4859.6472582366005</v>
      </c>
      <c r="I309" s="496">
        <f t="shared" ca="1" si="40"/>
        <v>90852.974587832578</v>
      </c>
      <c r="J309" s="508">
        <f t="shared" ca="1" si="42"/>
        <v>2442148.319289729</v>
      </c>
      <c r="K309" s="414"/>
      <c r="L309" s="414"/>
      <c r="M309" s="414"/>
      <c r="O309" s="400">
        <f t="shared" si="43"/>
        <v>31</v>
      </c>
    </row>
    <row r="310" spans="2:15" ht="17.649999999999999" customHeight="1">
      <c r="B310" s="488">
        <v>263</v>
      </c>
      <c r="C310" s="493">
        <f t="shared" ca="1" si="41"/>
        <v>2346435.6974436599</v>
      </c>
      <c r="D310" s="494">
        <f t="shared" ca="1" si="36"/>
        <v>964484.20948258997</v>
      </c>
      <c r="E310" s="494">
        <f t="shared" ca="1" si="37"/>
        <v>1381951.4879610699</v>
      </c>
      <c r="F310" s="494">
        <f t="shared" ca="1" si="38"/>
        <v>176676671.80113244</v>
      </c>
      <c r="G310" s="495">
        <v>53091</v>
      </c>
      <c r="H310" s="494">
        <f t="shared" ca="1" si="39"/>
        <v>4822.4210474129495</v>
      </c>
      <c r="I310" s="496">
        <f t="shared" ca="1" si="40"/>
        <v>87248.725411655818</v>
      </c>
      <c r="J310" s="508">
        <f t="shared" ca="1" si="42"/>
        <v>2438506.8439027285</v>
      </c>
      <c r="K310" s="414"/>
      <c r="L310" s="414"/>
      <c r="M310" s="414"/>
      <c r="O310" s="400">
        <f t="shared" si="43"/>
        <v>30</v>
      </c>
    </row>
    <row r="311" spans="2:15" ht="17.649999999999999" customHeight="1">
      <c r="B311" s="488">
        <v>264</v>
      </c>
      <c r="C311" s="493">
        <f t="shared" ca="1" si="41"/>
        <v>2346435.6974436599</v>
      </c>
      <c r="D311" s="494">
        <f t="shared" ca="1" si="36"/>
        <v>956998.63892280078</v>
      </c>
      <c r="E311" s="494">
        <f t="shared" ca="1" si="37"/>
        <v>1389437.0585208591</v>
      </c>
      <c r="F311" s="494">
        <f t="shared" ca="1" si="38"/>
        <v>175287234.74261159</v>
      </c>
      <c r="G311" s="495">
        <v>53122</v>
      </c>
      <c r="H311" s="494">
        <f t="shared" ca="1" si="39"/>
        <v>4784.9931946140041</v>
      </c>
      <c r="I311" s="496">
        <f t="shared" ca="1" si="40"/>
        <v>89457.288155306713</v>
      </c>
      <c r="J311" s="508">
        <f t="shared" ca="1" si="42"/>
        <v>2440677.9787935806</v>
      </c>
      <c r="K311" s="414"/>
      <c r="L311" s="414"/>
      <c r="M311" s="414"/>
      <c r="O311" s="400">
        <f t="shared" si="43"/>
        <v>31</v>
      </c>
    </row>
    <row r="312" spans="2:15" ht="17.649999999999999" customHeight="1">
      <c r="B312" s="488">
        <v>265</v>
      </c>
      <c r="C312" s="493">
        <f t="shared" ca="1" si="41"/>
        <v>2346435.6974436599</v>
      </c>
      <c r="D312" s="494">
        <f t="shared" ca="1" si="36"/>
        <v>949472.52152247948</v>
      </c>
      <c r="E312" s="494">
        <f t="shared" ca="1" si="37"/>
        <v>1396963.1759211803</v>
      </c>
      <c r="F312" s="494">
        <f t="shared" ca="1" si="38"/>
        <v>173890271.56669042</v>
      </c>
      <c r="G312" s="495">
        <v>53152</v>
      </c>
      <c r="H312" s="494">
        <f t="shared" ca="1" si="39"/>
        <v>4747.3626076123974</v>
      </c>
      <c r="I312" s="496">
        <f t="shared" ca="1" si="40"/>
        <v>85890.745023879674</v>
      </c>
      <c r="J312" s="508">
        <f t="shared" ca="1" si="42"/>
        <v>2437073.8050751518</v>
      </c>
      <c r="K312" s="414"/>
      <c r="L312" s="414"/>
      <c r="M312" s="414"/>
      <c r="O312" s="400">
        <f t="shared" si="43"/>
        <v>30</v>
      </c>
    </row>
    <row r="313" spans="2:15" ht="17.649999999999999" customHeight="1">
      <c r="B313" s="488">
        <v>266</v>
      </c>
      <c r="C313" s="493">
        <f t="shared" ca="1" si="41"/>
        <v>2346435.6974436599</v>
      </c>
      <c r="D313" s="494">
        <f t="shared" ca="1" si="36"/>
        <v>941905.63765290647</v>
      </c>
      <c r="E313" s="494">
        <f t="shared" ca="1" si="37"/>
        <v>1404530.0597907533</v>
      </c>
      <c r="F313" s="494">
        <f t="shared" ca="1" si="38"/>
        <v>172485741.50689965</v>
      </c>
      <c r="G313" s="495">
        <v>53183</v>
      </c>
      <c r="H313" s="494">
        <f t="shared" ca="1" si="39"/>
        <v>4709.5281882645322</v>
      </c>
      <c r="I313" s="496">
        <f t="shared" ca="1" si="40"/>
        <v>88046.440836600901</v>
      </c>
      <c r="J313" s="508">
        <f t="shared" ca="1" si="42"/>
        <v>2439191.6664685253</v>
      </c>
      <c r="K313" s="414"/>
      <c r="L313" s="414"/>
      <c r="M313" s="414"/>
      <c r="O313" s="400">
        <f t="shared" si="43"/>
        <v>31</v>
      </c>
    </row>
    <row r="314" spans="2:15" ht="17.649999999999999" customHeight="1">
      <c r="B314" s="488">
        <v>267</v>
      </c>
      <c r="C314" s="493">
        <f t="shared" ca="1" si="41"/>
        <v>2346435.6974436599</v>
      </c>
      <c r="D314" s="494">
        <f t="shared" ca="1" si="36"/>
        <v>934297.76649570651</v>
      </c>
      <c r="E314" s="494">
        <f t="shared" ca="1" si="37"/>
        <v>1412137.9309479534</v>
      </c>
      <c r="F314" s="494">
        <f t="shared" ca="1" si="38"/>
        <v>171073603.5759517</v>
      </c>
      <c r="G314" s="495">
        <v>53214</v>
      </c>
      <c r="H314" s="494">
        <f t="shared" ca="1" si="39"/>
        <v>4671.4888324785325</v>
      </c>
      <c r="I314" s="496">
        <f t="shared" ca="1" si="40"/>
        <v>87335.280449660189</v>
      </c>
      <c r="J314" s="508">
        <f t="shared" ca="1" si="42"/>
        <v>2438442.4667257983</v>
      </c>
      <c r="K314" s="414"/>
      <c r="L314" s="414"/>
      <c r="M314" s="414"/>
      <c r="O314" s="400">
        <f t="shared" si="43"/>
        <v>31</v>
      </c>
    </row>
    <row r="315" spans="2:15" ht="17.649999999999999" customHeight="1">
      <c r="B315" s="488">
        <v>268</v>
      </c>
      <c r="C315" s="493">
        <f t="shared" ca="1" si="41"/>
        <v>2346435.6974436599</v>
      </c>
      <c r="D315" s="494">
        <f t="shared" ca="1" si="36"/>
        <v>926648.68603640504</v>
      </c>
      <c r="E315" s="494">
        <f t="shared" ca="1" si="37"/>
        <v>1419787.0114072547</v>
      </c>
      <c r="F315" s="494">
        <f t="shared" ca="1" si="38"/>
        <v>169653816.56454444</v>
      </c>
      <c r="G315" s="495">
        <v>53244</v>
      </c>
      <c r="H315" s="494">
        <f t="shared" ca="1" si="39"/>
        <v>4633.2434301820249</v>
      </c>
      <c r="I315" s="496">
        <f t="shared" ca="1" si="40"/>
        <v>83826.065752216324</v>
      </c>
      <c r="J315" s="508">
        <f t="shared" ca="1" si="42"/>
        <v>2434895.0066260579</v>
      </c>
      <c r="K315" s="414"/>
      <c r="L315" s="414"/>
      <c r="M315" s="414"/>
      <c r="O315" s="400">
        <f t="shared" si="43"/>
        <v>30</v>
      </c>
    </row>
    <row r="316" spans="2:15" ht="17.649999999999999" customHeight="1">
      <c r="B316" s="488">
        <v>269</v>
      </c>
      <c r="C316" s="493">
        <f t="shared" ca="1" si="41"/>
        <v>2346435.6974436599</v>
      </c>
      <c r="D316" s="494">
        <f t="shared" ca="1" si="36"/>
        <v>918958.17305794905</v>
      </c>
      <c r="E316" s="494">
        <f t="shared" ca="1" si="37"/>
        <v>1427477.5243857107</v>
      </c>
      <c r="F316" s="494">
        <f t="shared" ca="1" si="38"/>
        <v>168226339.04015872</v>
      </c>
      <c r="G316" s="495">
        <v>53275</v>
      </c>
      <c r="H316" s="494">
        <f t="shared" ca="1" si="39"/>
        <v>4594.7908652897449</v>
      </c>
      <c r="I316" s="496">
        <f t="shared" ca="1" si="40"/>
        <v>85901.382453847662</v>
      </c>
      <c r="J316" s="508">
        <f t="shared" ca="1" si="42"/>
        <v>2436931.8707627971</v>
      </c>
      <c r="K316" s="414"/>
      <c r="L316" s="414"/>
      <c r="M316" s="414"/>
      <c r="O316" s="400">
        <f t="shared" si="43"/>
        <v>31</v>
      </c>
    </row>
    <row r="317" spans="2:15" ht="17.649999999999999" customHeight="1">
      <c r="B317" s="488">
        <v>270</v>
      </c>
      <c r="C317" s="493">
        <f t="shared" ca="1" si="41"/>
        <v>2346435.6974436599</v>
      </c>
      <c r="D317" s="494">
        <f t="shared" ca="1" si="36"/>
        <v>911226.00313419313</v>
      </c>
      <c r="E317" s="494">
        <f t="shared" ca="1" si="37"/>
        <v>1435209.6943094668</v>
      </c>
      <c r="F317" s="494">
        <f t="shared" ca="1" si="38"/>
        <v>166791129.34584925</v>
      </c>
      <c r="G317" s="495">
        <v>53305</v>
      </c>
      <c r="H317" s="494">
        <f t="shared" ca="1" si="39"/>
        <v>4556.1300156709658</v>
      </c>
      <c r="I317" s="496">
        <f t="shared" ca="1" si="40"/>
        <v>82430.906129677765</v>
      </c>
      <c r="J317" s="508">
        <f t="shared" ca="1" si="42"/>
        <v>2433422.7335890085</v>
      </c>
      <c r="K317" s="414"/>
      <c r="L317" s="414"/>
      <c r="M317" s="414"/>
      <c r="O317" s="400">
        <f t="shared" si="43"/>
        <v>30</v>
      </c>
    </row>
    <row r="318" spans="2:15" ht="17.649999999999999" customHeight="1">
      <c r="B318" s="488">
        <v>271</v>
      </c>
      <c r="C318" s="493">
        <f t="shared" ca="1" si="41"/>
        <v>2346435.6974436599</v>
      </c>
      <c r="D318" s="494">
        <f t="shared" ca="1" si="36"/>
        <v>903451.9506233501</v>
      </c>
      <c r="E318" s="494">
        <f t="shared" ca="1" si="37"/>
        <v>1442983.7468203097</v>
      </c>
      <c r="F318" s="494">
        <f t="shared" ca="1" si="38"/>
        <v>165348145.59902894</v>
      </c>
      <c r="G318" s="495">
        <v>53336</v>
      </c>
      <c r="H318" s="494">
        <f t="shared" ca="1" si="39"/>
        <v>4517.2597531167503</v>
      </c>
      <c r="I318" s="496">
        <f t="shared" ca="1" si="40"/>
        <v>84451.908492114992</v>
      </c>
      <c r="J318" s="508">
        <f t="shared" ca="1" si="42"/>
        <v>2435404.8656888916</v>
      </c>
      <c r="K318" s="414"/>
      <c r="L318" s="414"/>
      <c r="M318" s="414"/>
      <c r="O318" s="400">
        <f t="shared" si="43"/>
        <v>31</v>
      </c>
    </row>
    <row r="319" spans="2:15" ht="17.649999999999999" customHeight="1">
      <c r="B319" s="488">
        <v>272</v>
      </c>
      <c r="C319" s="493">
        <f t="shared" ca="1" si="41"/>
        <v>2346435.6974436599</v>
      </c>
      <c r="D319" s="494">
        <f t="shared" ca="1" si="36"/>
        <v>895635.78866140684</v>
      </c>
      <c r="E319" s="494">
        <f t="shared" ca="1" si="37"/>
        <v>1450799.908782253</v>
      </c>
      <c r="F319" s="494">
        <f t="shared" ca="1" si="38"/>
        <v>163897345.6902467</v>
      </c>
      <c r="G319" s="495">
        <v>53367</v>
      </c>
      <c r="H319" s="494">
        <f t="shared" ca="1" si="39"/>
        <v>4478.1789433070344</v>
      </c>
      <c r="I319" s="496">
        <f t="shared" ca="1" si="40"/>
        <v>83721.277721641643</v>
      </c>
      <c r="J319" s="508">
        <f t="shared" ca="1" si="42"/>
        <v>2434635.1541086086</v>
      </c>
      <c r="K319" s="414"/>
      <c r="L319" s="414"/>
      <c r="M319" s="414"/>
      <c r="O319" s="400">
        <f t="shared" si="43"/>
        <v>31</v>
      </c>
    </row>
    <row r="320" spans="2:15" ht="17.649999999999999" customHeight="1">
      <c r="B320" s="488">
        <v>273</v>
      </c>
      <c r="C320" s="493">
        <f t="shared" ca="1" si="41"/>
        <v>2346435.6974436599</v>
      </c>
      <c r="D320" s="494">
        <f t="shared" ca="1" si="36"/>
        <v>887777.28915550304</v>
      </c>
      <c r="E320" s="494">
        <f t="shared" ca="1" si="37"/>
        <v>1458658.4082881568</v>
      </c>
      <c r="F320" s="494">
        <f t="shared" ca="1" si="38"/>
        <v>162438687.28195855</v>
      </c>
      <c r="G320" s="495">
        <v>53395</v>
      </c>
      <c r="H320" s="494">
        <f t="shared" ca="1" si="39"/>
        <v>4438.8864457775153</v>
      </c>
      <c r="I320" s="496">
        <f t="shared" ca="1" si="40"/>
        <v>74955.719429006145</v>
      </c>
      <c r="J320" s="508">
        <f t="shared" ca="1" si="42"/>
        <v>2425830.3033184437</v>
      </c>
      <c r="K320" s="414"/>
      <c r="L320" s="414"/>
      <c r="M320" s="414"/>
      <c r="O320" s="400">
        <f t="shared" si="43"/>
        <v>28</v>
      </c>
    </row>
    <row r="321" spans="2:15" ht="17.649999999999999" customHeight="1">
      <c r="B321" s="488">
        <v>274</v>
      </c>
      <c r="C321" s="493">
        <f t="shared" ca="1" si="41"/>
        <v>2346435.6974436599</v>
      </c>
      <c r="D321" s="494">
        <f t="shared" ca="1" si="36"/>
        <v>879876.22277727548</v>
      </c>
      <c r="E321" s="494">
        <f t="shared" ca="1" si="37"/>
        <v>1466559.4746663845</v>
      </c>
      <c r="F321" s="494">
        <f t="shared" ca="1" si="38"/>
        <v>160972127.80729216</v>
      </c>
      <c r="G321" s="495">
        <v>53426</v>
      </c>
      <c r="H321" s="494">
        <f t="shared" ca="1" si="39"/>
        <v>4399.3811138863775</v>
      </c>
      <c r="I321" s="496">
        <f t="shared" ca="1" si="40"/>
        <v>82248.121993765002</v>
      </c>
      <c r="J321" s="508">
        <f t="shared" ca="1" si="42"/>
        <v>2433083.2005513115</v>
      </c>
      <c r="K321" s="414"/>
      <c r="L321" s="414"/>
      <c r="M321" s="414"/>
      <c r="O321" s="400">
        <f t="shared" si="43"/>
        <v>31</v>
      </c>
    </row>
    <row r="322" spans="2:15" ht="17.649999999999999" customHeight="1">
      <c r="B322" s="488">
        <v>275</v>
      </c>
      <c r="C322" s="493">
        <f t="shared" ca="1" si="41"/>
        <v>2346435.6974436599</v>
      </c>
      <c r="D322" s="494">
        <f t="shared" ca="1" si="36"/>
        <v>871932.35895616596</v>
      </c>
      <c r="E322" s="494">
        <f t="shared" ca="1" si="37"/>
        <v>1474503.3384874938</v>
      </c>
      <c r="F322" s="494">
        <f t="shared" ca="1" si="38"/>
        <v>159497624.46880466</v>
      </c>
      <c r="G322" s="495">
        <v>53456</v>
      </c>
      <c r="H322" s="494">
        <f t="shared" ca="1" si="39"/>
        <v>4359.66179478083</v>
      </c>
      <c r="I322" s="496">
        <f t="shared" ca="1" si="40"/>
        <v>78876.342625573161</v>
      </c>
      <c r="J322" s="508">
        <f t="shared" ca="1" si="42"/>
        <v>2429671.7018640139</v>
      </c>
      <c r="K322" s="414"/>
      <c r="L322" s="414"/>
      <c r="M322" s="414"/>
      <c r="O322" s="400">
        <f t="shared" si="43"/>
        <v>30</v>
      </c>
    </row>
    <row r="323" spans="2:15" ht="17.649999999999999" customHeight="1">
      <c r="B323" s="488">
        <v>276</v>
      </c>
      <c r="C323" s="493">
        <f t="shared" ca="1" si="41"/>
        <v>2346435.6974436599</v>
      </c>
      <c r="D323" s="494">
        <f t="shared" ca="1" si="36"/>
        <v>863945.46587269194</v>
      </c>
      <c r="E323" s="494">
        <f t="shared" ca="1" si="37"/>
        <v>1482490.2315709679</v>
      </c>
      <c r="F323" s="494">
        <f t="shared" ca="1" si="38"/>
        <v>158015134.2372337</v>
      </c>
      <c r="G323" s="495">
        <v>53487</v>
      </c>
      <c r="H323" s="494">
        <f t="shared" ca="1" si="39"/>
        <v>4319.7273293634598</v>
      </c>
      <c r="I323" s="496">
        <f t="shared" ca="1" si="40"/>
        <v>80758.963856038084</v>
      </c>
      <c r="J323" s="508">
        <f t="shared" ca="1" si="42"/>
        <v>2431514.3886290616</v>
      </c>
      <c r="K323" s="414"/>
      <c r="L323" s="414"/>
      <c r="M323" s="414"/>
      <c r="O323" s="400">
        <f t="shared" si="43"/>
        <v>31</v>
      </c>
    </row>
    <row r="324" spans="2:15" ht="17.649999999999999" customHeight="1">
      <c r="B324" s="488">
        <v>277</v>
      </c>
      <c r="C324" s="493">
        <f t="shared" ca="1" si="41"/>
        <v>2346435.6974436599</v>
      </c>
      <c r="D324" s="494">
        <f t="shared" ca="1" si="36"/>
        <v>855915.31045168254</v>
      </c>
      <c r="E324" s="494">
        <f t="shared" ca="1" si="37"/>
        <v>1490520.3869919772</v>
      </c>
      <c r="F324" s="494">
        <f t="shared" ca="1" si="38"/>
        <v>156524613.85024172</v>
      </c>
      <c r="G324" s="495">
        <v>53517</v>
      </c>
      <c r="H324" s="494">
        <f t="shared" ca="1" si="39"/>
        <v>4279.5765522584124</v>
      </c>
      <c r="I324" s="496">
        <f t="shared" ca="1" si="40"/>
        <v>77427.41577624451</v>
      </c>
      <c r="J324" s="508">
        <f t="shared" ca="1" si="42"/>
        <v>2428142.6897721626</v>
      </c>
      <c r="K324" s="414"/>
      <c r="L324" s="414"/>
      <c r="M324" s="414"/>
      <c r="O324" s="400">
        <f t="shared" si="43"/>
        <v>30</v>
      </c>
    </row>
    <row r="325" spans="2:15" ht="17.649999999999999" customHeight="1">
      <c r="B325" s="488">
        <v>278</v>
      </c>
      <c r="C325" s="493">
        <f t="shared" ca="1" si="41"/>
        <v>2346435.6974436599</v>
      </c>
      <c r="D325" s="494">
        <f t="shared" ca="1" si="36"/>
        <v>847841.65835547599</v>
      </c>
      <c r="E325" s="494">
        <f t="shared" ca="1" si="37"/>
        <v>1498594.039088184</v>
      </c>
      <c r="F325" s="494">
        <f t="shared" ca="1" si="38"/>
        <v>155026019.81115353</v>
      </c>
      <c r="G325" s="495">
        <v>53548</v>
      </c>
      <c r="H325" s="494">
        <f t="shared" ca="1" si="39"/>
        <v>4239.2082917773796</v>
      </c>
      <c r="I325" s="496">
        <f t="shared" ca="1" si="40"/>
        <v>79253.629479505718</v>
      </c>
      <c r="J325" s="508">
        <f t="shared" ca="1" si="42"/>
        <v>2429928.5352149429</v>
      </c>
      <c r="K325" s="414"/>
      <c r="L325" s="414"/>
      <c r="M325" s="414"/>
      <c r="O325" s="400">
        <f t="shared" si="43"/>
        <v>31</v>
      </c>
    </row>
    <row r="326" spans="2:15" ht="17.649999999999999" customHeight="1">
      <c r="B326" s="488">
        <v>279</v>
      </c>
      <c r="C326" s="493">
        <f t="shared" ca="1" si="41"/>
        <v>2346435.6974436599</v>
      </c>
      <c r="D326" s="494">
        <f t="shared" ca="1" si="36"/>
        <v>839724.27397708164</v>
      </c>
      <c r="E326" s="494">
        <f t="shared" ca="1" si="37"/>
        <v>1506711.4234665781</v>
      </c>
      <c r="F326" s="494">
        <f t="shared" ca="1" si="38"/>
        <v>153519308.38768697</v>
      </c>
      <c r="G326" s="495">
        <v>53579</v>
      </c>
      <c r="H326" s="494">
        <f t="shared" ca="1" si="39"/>
        <v>4198.6213698854081</v>
      </c>
      <c r="I326" s="496">
        <f t="shared" ca="1" si="40"/>
        <v>78494.841364380729</v>
      </c>
      <c r="J326" s="508">
        <f t="shared" ca="1" si="42"/>
        <v>2429129.1601779261</v>
      </c>
      <c r="K326" s="414"/>
      <c r="L326" s="414"/>
      <c r="M326" s="414"/>
      <c r="O326" s="400">
        <f t="shared" si="43"/>
        <v>31</v>
      </c>
    </row>
    <row r="327" spans="2:15" ht="17.649999999999999" customHeight="1">
      <c r="B327" s="488">
        <v>280</v>
      </c>
      <c r="C327" s="493">
        <f t="shared" ca="1" si="41"/>
        <v>2346435.6974436599</v>
      </c>
      <c r="D327" s="494">
        <f t="shared" ca="1" si="36"/>
        <v>831562.92043330439</v>
      </c>
      <c r="E327" s="494">
        <f t="shared" ca="1" si="37"/>
        <v>1514872.7770103556</v>
      </c>
      <c r="F327" s="494">
        <f t="shared" ca="1" si="38"/>
        <v>152004435.61067662</v>
      </c>
      <c r="G327" s="495">
        <v>53609</v>
      </c>
      <c r="H327" s="494">
        <f t="shared" ca="1" si="39"/>
        <v>4157.8146021665216</v>
      </c>
      <c r="I327" s="496">
        <f t="shared" ca="1" si="40"/>
        <v>75224.461109966607</v>
      </c>
      <c r="J327" s="508">
        <f t="shared" ca="1" si="42"/>
        <v>2425817.9731557928</v>
      </c>
      <c r="K327" s="414"/>
      <c r="L327" s="414"/>
      <c r="M327" s="414"/>
      <c r="O327" s="400">
        <f t="shared" si="43"/>
        <v>30</v>
      </c>
    </row>
    <row r="328" spans="2:15" ht="17.649999999999999" customHeight="1">
      <c r="B328" s="488">
        <v>281</v>
      </c>
      <c r="C328" s="493">
        <f t="shared" ca="1" si="41"/>
        <v>2346435.6974436599</v>
      </c>
      <c r="D328" s="494">
        <f t="shared" ca="1" si="36"/>
        <v>823357.35955783166</v>
      </c>
      <c r="E328" s="494">
        <f t="shared" ca="1" si="37"/>
        <v>1523078.3378858282</v>
      </c>
      <c r="F328" s="494">
        <f t="shared" ca="1" si="38"/>
        <v>150481357.27279079</v>
      </c>
      <c r="G328" s="495">
        <v>53640</v>
      </c>
      <c r="H328" s="494">
        <f t="shared" ca="1" si="39"/>
        <v>4116.7867977891583</v>
      </c>
      <c r="I328" s="496">
        <f t="shared" ca="1" si="40"/>
        <v>76964.912564205923</v>
      </c>
      <c r="J328" s="508">
        <f t="shared" ca="1" si="42"/>
        <v>2427517.3968056552</v>
      </c>
      <c r="K328" s="414"/>
      <c r="L328" s="414"/>
      <c r="M328" s="414"/>
      <c r="O328" s="400">
        <f t="shared" si="43"/>
        <v>31</v>
      </c>
    </row>
    <row r="329" spans="2:15" ht="17.649999999999999" customHeight="1">
      <c r="B329" s="488">
        <v>282</v>
      </c>
      <c r="C329" s="493">
        <f t="shared" ca="1" si="41"/>
        <v>2346435.6974436599</v>
      </c>
      <c r="D329" s="494">
        <f t="shared" ca="1" si="36"/>
        <v>815107.35189428343</v>
      </c>
      <c r="E329" s="494">
        <f t="shared" ca="1" si="37"/>
        <v>1531328.3455493764</v>
      </c>
      <c r="F329" s="494">
        <f t="shared" ca="1" si="38"/>
        <v>148950028.92724141</v>
      </c>
      <c r="G329" s="495">
        <v>53670</v>
      </c>
      <c r="H329" s="494">
        <f t="shared" ca="1" si="39"/>
        <v>4075.5367594714171</v>
      </c>
      <c r="I329" s="496">
        <f t="shared" ca="1" si="40"/>
        <v>73735.865063667472</v>
      </c>
      <c r="J329" s="508">
        <f t="shared" ca="1" si="42"/>
        <v>2424247.0992667987</v>
      </c>
      <c r="K329" s="414"/>
      <c r="L329" s="414"/>
      <c r="M329" s="414"/>
      <c r="O329" s="400">
        <f t="shared" si="43"/>
        <v>30</v>
      </c>
    </row>
    <row r="330" spans="2:15" ht="17.649999999999999" customHeight="1">
      <c r="B330" s="488">
        <v>283</v>
      </c>
      <c r="C330" s="493">
        <f t="shared" ca="1" si="41"/>
        <v>2346435.6974436599</v>
      </c>
      <c r="D330" s="494">
        <f t="shared" ca="1" si="36"/>
        <v>806812.65668922442</v>
      </c>
      <c r="E330" s="494">
        <f t="shared" ca="1" si="37"/>
        <v>1539623.0407544356</v>
      </c>
      <c r="F330" s="494">
        <f t="shared" ca="1" si="38"/>
        <v>147410405.88648698</v>
      </c>
      <c r="G330" s="495">
        <v>53701</v>
      </c>
      <c r="H330" s="494">
        <f t="shared" ca="1" si="39"/>
        <v>4034.0632834461221</v>
      </c>
      <c r="I330" s="496">
        <f t="shared" ca="1" si="40"/>
        <v>75418.364646826551</v>
      </c>
      <c r="J330" s="508">
        <f t="shared" ca="1" si="42"/>
        <v>2425888.1253739325</v>
      </c>
      <c r="K330" s="414"/>
      <c r="L330" s="414"/>
      <c r="M330" s="414"/>
      <c r="O330" s="400">
        <f t="shared" si="43"/>
        <v>31</v>
      </c>
    </row>
    <row r="331" spans="2:15" ht="17.649999999999999" customHeight="1">
      <c r="B331" s="488">
        <v>284</v>
      </c>
      <c r="C331" s="493">
        <f t="shared" ca="1" si="41"/>
        <v>2346435.6974436599</v>
      </c>
      <c r="D331" s="494">
        <f t="shared" ca="1" si="36"/>
        <v>798473.03188513778</v>
      </c>
      <c r="E331" s="494">
        <f t="shared" ca="1" si="37"/>
        <v>1547962.6655585221</v>
      </c>
      <c r="F331" s="494">
        <f t="shared" ca="1" si="38"/>
        <v>145862443.22092846</v>
      </c>
      <c r="G331" s="495">
        <v>53732</v>
      </c>
      <c r="H331" s="494">
        <f t="shared" ca="1" si="39"/>
        <v>3992.3651594256889</v>
      </c>
      <c r="I331" s="496">
        <f t="shared" ca="1" si="40"/>
        <v>74638.802180524566</v>
      </c>
      <c r="J331" s="508">
        <f t="shared" ca="1" si="42"/>
        <v>2425066.8647836102</v>
      </c>
      <c r="K331" s="414"/>
      <c r="L331" s="414"/>
      <c r="M331" s="414"/>
      <c r="O331" s="400">
        <f t="shared" si="43"/>
        <v>31</v>
      </c>
    </row>
    <row r="332" spans="2:15" ht="17.649999999999999" customHeight="1">
      <c r="B332" s="488">
        <v>285</v>
      </c>
      <c r="C332" s="493">
        <f t="shared" ca="1" si="41"/>
        <v>2346435.6974436599</v>
      </c>
      <c r="D332" s="494">
        <f t="shared" ca="1" si="36"/>
        <v>790088.2341133625</v>
      </c>
      <c r="E332" s="494">
        <f t="shared" ca="1" si="37"/>
        <v>1556347.4633302973</v>
      </c>
      <c r="F332" s="494">
        <f t="shared" ca="1" si="38"/>
        <v>144306095.75759816</v>
      </c>
      <c r="G332" s="495">
        <v>53760</v>
      </c>
      <c r="H332" s="494">
        <f t="shared" ca="1" si="39"/>
        <v>3950.4411705668126</v>
      </c>
      <c r="I332" s="496">
        <f t="shared" ca="1" si="40"/>
        <v>66707.757366371268</v>
      </c>
      <c r="J332" s="508">
        <f t="shared" ca="1" si="42"/>
        <v>2417093.8959805979</v>
      </c>
      <c r="K332" s="414"/>
      <c r="L332" s="414"/>
      <c r="M332" s="414"/>
      <c r="O332" s="400">
        <f t="shared" si="43"/>
        <v>28</v>
      </c>
    </row>
    <row r="333" spans="2:15" ht="17.649999999999999" customHeight="1">
      <c r="B333" s="488">
        <v>286</v>
      </c>
      <c r="C333" s="493">
        <f t="shared" ca="1" si="41"/>
        <v>2346435.6974436599</v>
      </c>
      <c r="D333" s="494">
        <f t="shared" ca="1" si="36"/>
        <v>781658.01868699002</v>
      </c>
      <c r="E333" s="494">
        <f t="shared" ca="1" si="37"/>
        <v>1564777.6787566699</v>
      </c>
      <c r="F333" s="494">
        <f t="shared" ca="1" si="38"/>
        <v>142741318.07884148</v>
      </c>
      <c r="G333" s="495">
        <v>53791</v>
      </c>
      <c r="H333" s="494">
        <f t="shared" ca="1" si="39"/>
        <v>3908.29009343495</v>
      </c>
      <c r="I333" s="496">
        <f t="shared" ca="1" si="40"/>
        <v>73066.986485263857</v>
      </c>
      <c r="J333" s="508">
        <f t="shared" ca="1" si="42"/>
        <v>2423410.9740223587</v>
      </c>
      <c r="K333" s="414"/>
      <c r="L333" s="414"/>
      <c r="M333" s="414"/>
      <c r="O333" s="400">
        <f t="shared" si="43"/>
        <v>31</v>
      </c>
    </row>
    <row r="334" spans="2:15" ht="17.649999999999999" customHeight="1">
      <c r="B334" s="488">
        <v>287</v>
      </c>
      <c r="C334" s="493">
        <f t="shared" ca="1" si="41"/>
        <v>2346435.6974436599</v>
      </c>
      <c r="D334" s="494">
        <f t="shared" ca="1" si="36"/>
        <v>773182.13959372474</v>
      </c>
      <c r="E334" s="494">
        <f t="shared" ca="1" si="37"/>
        <v>1573253.5578499353</v>
      </c>
      <c r="F334" s="494">
        <f t="shared" ca="1" si="38"/>
        <v>141168064.52099153</v>
      </c>
      <c r="G334" s="495">
        <v>53821</v>
      </c>
      <c r="H334" s="494">
        <f t="shared" ca="1" si="39"/>
        <v>3865.9106979686239</v>
      </c>
      <c r="I334" s="496">
        <f t="shared" ca="1" si="40"/>
        <v>69943.245858632319</v>
      </c>
      <c r="J334" s="508">
        <f t="shared" ca="1" si="42"/>
        <v>2420244.8540002611</v>
      </c>
      <c r="K334" s="414"/>
      <c r="L334" s="414"/>
      <c r="M334" s="414"/>
      <c r="O334" s="400">
        <f t="shared" si="43"/>
        <v>30</v>
      </c>
    </row>
    <row r="335" spans="2:15" ht="17.649999999999999" customHeight="1">
      <c r="B335" s="488">
        <v>288</v>
      </c>
      <c r="C335" s="493">
        <f t="shared" ca="1" si="41"/>
        <v>2346435.6974436599</v>
      </c>
      <c r="D335" s="494">
        <f t="shared" ca="1" si="36"/>
        <v>764660.34948870412</v>
      </c>
      <c r="E335" s="494">
        <f t="shared" ca="1" si="37"/>
        <v>1581775.3479549559</v>
      </c>
      <c r="F335" s="494">
        <f t="shared" ca="1" si="38"/>
        <v>139586289.17303658</v>
      </c>
      <c r="G335" s="495">
        <v>53852</v>
      </c>
      <c r="H335" s="494">
        <f t="shared" ca="1" si="39"/>
        <v>3823.3017474435205</v>
      </c>
      <c r="I335" s="496">
        <f t="shared" ca="1" si="40"/>
        <v>71478.096669128703</v>
      </c>
      <c r="J335" s="508">
        <f t="shared" ca="1" si="42"/>
        <v>2421737.0958602321</v>
      </c>
      <c r="K335" s="414"/>
      <c r="L335" s="414"/>
      <c r="M335" s="414"/>
      <c r="O335" s="400">
        <f t="shared" si="43"/>
        <v>31</v>
      </c>
    </row>
    <row r="336" spans="2:15" ht="17.649999999999999" customHeight="1">
      <c r="B336" s="488">
        <v>289</v>
      </c>
      <c r="C336" s="493">
        <f t="shared" ca="1" si="41"/>
        <v>2346435.6974436599</v>
      </c>
      <c r="D336" s="494">
        <f t="shared" ca="1" si="36"/>
        <v>756092.39968728146</v>
      </c>
      <c r="E336" s="494">
        <f t="shared" ca="1" si="37"/>
        <v>1590343.2977563785</v>
      </c>
      <c r="F336" s="494">
        <f t="shared" ca="1" si="38"/>
        <v>137995945.8752802</v>
      </c>
      <c r="G336" s="495">
        <v>53882</v>
      </c>
      <c r="H336" s="494">
        <f t="shared" ca="1" si="39"/>
        <v>3780.4619984364072</v>
      </c>
      <c r="I336" s="496">
        <f t="shared" ca="1" si="40"/>
        <v>68397.281694787918</v>
      </c>
      <c r="J336" s="508">
        <f t="shared" ca="1" si="42"/>
        <v>2418613.4411368845</v>
      </c>
      <c r="K336" s="414"/>
      <c r="L336" s="414"/>
      <c r="M336" s="414"/>
      <c r="O336" s="400">
        <f t="shared" si="43"/>
        <v>30</v>
      </c>
    </row>
    <row r="337" spans="2:15" ht="17.649999999999999" customHeight="1">
      <c r="B337" s="488">
        <v>290</v>
      </c>
      <c r="C337" s="493">
        <f t="shared" ca="1" si="41"/>
        <v>2346435.6974436599</v>
      </c>
      <c r="D337" s="494">
        <f t="shared" ca="1" si="36"/>
        <v>747478.04015776783</v>
      </c>
      <c r="E337" s="494">
        <f t="shared" ca="1" si="37"/>
        <v>1598957.6572858919</v>
      </c>
      <c r="F337" s="494">
        <f t="shared" ca="1" si="38"/>
        <v>136396988.2179943</v>
      </c>
      <c r="G337" s="495">
        <v>53913</v>
      </c>
      <c r="H337" s="494">
        <f t="shared" ca="1" si="39"/>
        <v>3737.3902007888391</v>
      </c>
      <c r="I337" s="496">
        <f t="shared" ca="1" si="40"/>
        <v>69871.947261516863</v>
      </c>
      <c r="J337" s="508">
        <f t="shared" ca="1" si="42"/>
        <v>2420045.0349059654</v>
      </c>
      <c r="K337" s="414"/>
      <c r="L337" s="414"/>
      <c r="M337" s="414"/>
      <c r="O337" s="400">
        <f t="shared" si="43"/>
        <v>31</v>
      </c>
    </row>
    <row r="338" spans="2:15" ht="17.649999999999999" customHeight="1">
      <c r="B338" s="488">
        <v>291</v>
      </c>
      <c r="C338" s="493">
        <f t="shared" ca="1" si="41"/>
        <v>2346435.6974436599</v>
      </c>
      <c r="D338" s="494">
        <f t="shared" ca="1" si="36"/>
        <v>738817.01951413578</v>
      </c>
      <c r="E338" s="494">
        <f t="shared" ca="1" si="37"/>
        <v>1607618.6779295241</v>
      </c>
      <c r="F338" s="494">
        <f t="shared" ca="1" si="38"/>
        <v>134789369.54006478</v>
      </c>
      <c r="G338" s="495">
        <v>53944</v>
      </c>
      <c r="H338" s="494">
        <f t="shared" ca="1" si="39"/>
        <v>3694.085097570679</v>
      </c>
      <c r="I338" s="496">
        <f t="shared" ca="1" si="40"/>
        <v>69062.341701044439</v>
      </c>
      <c r="J338" s="508">
        <f t="shared" ca="1" si="42"/>
        <v>2419192.124242275</v>
      </c>
      <c r="K338" s="414"/>
      <c r="L338" s="414"/>
      <c r="M338" s="414"/>
      <c r="O338" s="400">
        <f t="shared" si="43"/>
        <v>31</v>
      </c>
    </row>
    <row r="339" spans="2:15" ht="17.649999999999999" customHeight="1">
      <c r="B339" s="488">
        <v>292</v>
      </c>
      <c r="C339" s="493">
        <f t="shared" ca="1" si="41"/>
        <v>2346435.6974436599</v>
      </c>
      <c r="D339" s="494">
        <f t="shared" ca="1" si="36"/>
        <v>730109.08500868431</v>
      </c>
      <c r="E339" s="494">
        <f t="shared" ca="1" si="37"/>
        <v>1616326.6124349756</v>
      </c>
      <c r="F339" s="494">
        <f t="shared" ca="1" si="38"/>
        <v>133173042.92762981</v>
      </c>
      <c r="G339" s="495">
        <v>53974</v>
      </c>
      <c r="H339" s="494">
        <f t="shared" ca="1" si="39"/>
        <v>3650.5454250434213</v>
      </c>
      <c r="I339" s="496">
        <f t="shared" ca="1" si="40"/>
        <v>66046.791074631736</v>
      </c>
      <c r="J339" s="508">
        <f t="shared" ca="1" si="42"/>
        <v>2416133.0339433351</v>
      </c>
      <c r="K339" s="414"/>
      <c r="L339" s="414"/>
      <c r="M339" s="414"/>
      <c r="O339" s="400">
        <f t="shared" si="43"/>
        <v>30</v>
      </c>
    </row>
    <row r="340" spans="2:15" ht="17.649999999999999" customHeight="1">
      <c r="B340" s="488">
        <v>293</v>
      </c>
      <c r="C340" s="493">
        <f t="shared" ca="1" si="41"/>
        <v>2346435.6974436599</v>
      </c>
      <c r="D340" s="494">
        <f t="shared" ca="1" si="36"/>
        <v>721353.98252466146</v>
      </c>
      <c r="E340" s="494">
        <f t="shared" ca="1" si="37"/>
        <v>1625081.7149189985</v>
      </c>
      <c r="F340" s="494">
        <f t="shared" ca="1" si="38"/>
        <v>131547961.21271081</v>
      </c>
      <c r="G340" s="495">
        <v>54005</v>
      </c>
      <c r="H340" s="494">
        <f t="shared" ca="1" si="39"/>
        <v>3606.7699126233074</v>
      </c>
      <c r="I340" s="496">
        <f t="shared" ca="1" si="40"/>
        <v>67429.950735689883</v>
      </c>
      <c r="J340" s="508">
        <f t="shared" ca="1" si="42"/>
        <v>2417472.4180919733</v>
      </c>
      <c r="K340" s="414"/>
      <c r="L340" s="414"/>
      <c r="M340" s="414"/>
      <c r="O340" s="400">
        <f t="shared" si="43"/>
        <v>31</v>
      </c>
    </row>
    <row r="341" spans="2:15" ht="17.649999999999999" customHeight="1">
      <c r="B341" s="488">
        <v>294</v>
      </c>
      <c r="C341" s="493">
        <f t="shared" ca="1" si="41"/>
        <v>2346435.6974436599</v>
      </c>
      <c r="D341" s="494">
        <f t="shared" ca="1" si="36"/>
        <v>712551.4565688502</v>
      </c>
      <c r="E341" s="494">
        <f t="shared" ca="1" si="37"/>
        <v>1633884.2408748097</v>
      </c>
      <c r="F341" s="494">
        <f t="shared" ca="1" si="38"/>
        <v>129914076.971836</v>
      </c>
      <c r="G341" s="495">
        <v>54035</v>
      </c>
      <c r="H341" s="494">
        <f t="shared" ca="1" si="39"/>
        <v>3562.7572828442512</v>
      </c>
      <c r="I341" s="496">
        <f t="shared" ca="1" si="40"/>
        <v>64458.500994228292</v>
      </c>
      <c r="J341" s="508">
        <f t="shared" ca="1" si="42"/>
        <v>2414456.9557207325</v>
      </c>
      <c r="K341" s="414"/>
      <c r="L341" s="414"/>
      <c r="M341" s="414"/>
      <c r="O341" s="400">
        <f t="shared" si="43"/>
        <v>30</v>
      </c>
    </row>
    <row r="342" spans="2:15" ht="17.649999999999999" customHeight="1">
      <c r="B342" s="488">
        <v>295</v>
      </c>
      <c r="C342" s="493">
        <f t="shared" ca="1" si="41"/>
        <v>2346435.6974436599</v>
      </c>
      <c r="D342" s="494">
        <f t="shared" ca="1" si="36"/>
        <v>703701.25026411167</v>
      </c>
      <c r="E342" s="494">
        <f t="shared" ca="1" si="37"/>
        <v>1642734.4471795482</v>
      </c>
      <c r="F342" s="494">
        <f t="shared" ca="1" si="38"/>
        <v>128271342.52465646</v>
      </c>
      <c r="G342" s="495">
        <v>54066</v>
      </c>
      <c r="H342" s="494">
        <f t="shared" ca="1" si="39"/>
        <v>3518.5062513205585</v>
      </c>
      <c r="I342" s="496">
        <f t="shared" ca="1" si="40"/>
        <v>65779.827640072952</v>
      </c>
      <c r="J342" s="508">
        <f t="shared" ca="1" si="42"/>
        <v>2415734.0313350535</v>
      </c>
      <c r="K342" s="414"/>
      <c r="L342" s="414"/>
      <c r="M342" s="414"/>
      <c r="O342" s="400">
        <f t="shared" si="43"/>
        <v>31</v>
      </c>
    </row>
    <row r="343" spans="2:15" ht="17.649999999999999" customHeight="1">
      <c r="B343" s="488">
        <v>296</v>
      </c>
      <c r="C343" s="493">
        <f t="shared" ca="1" si="41"/>
        <v>2346435.6974436599</v>
      </c>
      <c r="D343" s="494">
        <f t="shared" ca="1" si="36"/>
        <v>694803.1053418892</v>
      </c>
      <c r="E343" s="494">
        <f t="shared" ca="1" si="37"/>
        <v>1651632.5921017707</v>
      </c>
      <c r="F343" s="494">
        <f t="shared" ca="1" si="38"/>
        <v>126619709.93255469</v>
      </c>
      <c r="G343" s="495">
        <v>54097</v>
      </c>
      <c r="H343" s="494">
        <f t="shared" ca="1" si="39"/>
        <v>3474.015526709446</v>
      </c>
      <c r="I343" s="496">
        <f t="shared" ca="1" si="40"/>
        <v>64948.05643165105</v>
      </c>
      <c r="J343" s="508">
        <f t="shared" ca="1" si="42"/>
        <v>2414857.7694020206</v>
      </c>
      <c r="K343" s="414"/>
      <c r="L343" s="414"/>
      <c r="M343" s="414"/>
      <c r="O343" s="400">
        <f t="shared" si="43"/>
        <v>31</v>
      </c>
    </row>
    <row r="344" spans="2:15" ht="17.649999999999999" customHeight="1">
      <c r="B344" s="488">
        <v>297</v>
      </c>
      <c r="C344" s="493">
        <f t="shared" ca="1" si="41"/>
        <v>2346435.6974436599</v>
      </c>
      <c r="D344" s="494">
        <f t="shared" ca="1" si="36"/>
        <v>685856.76213467133</v>
      </c>
      <c r="E344" s="494">
        <f t="shared" ca="1" si="37"/>
        <v>1660578.9353089887</v>
      </c>
      <c r="F344" s="494">
        <f t="shared" ca="1" si="38"/>
        <v>124959130.9972457</v>
      </c>
      <c r="G344" s="495">
        <v>54126</v>
      </c>
      <c r="H344" s="494">
        <f t="shared" ca="1" si="39"/>
        <v>3429.2838106733566</v>
      </c>
      <c r="I344" s="496">
        <f t="shared" ca="1" si="40"/>
        <v>59975.535938053399</v>
      </c>
      <c r="J344" s="508">
        <f t="shared" ca="1" si="42"/>
        <v>2409840.5171923866</v>
      </c>
      <c r="K344" s="414"/>
      <c r="L344" s="414"/>
      <c r="M344" s="414"/>
      <c r="O344" s="400">
        <f t="shared" si="43"/>
        <v>29</v>
      </c>
    </row>
    <row r="345" spans="2:15" ht="17.649999999999999" customHeight="1">
      <c r="B345" s="488">
        <v>298</v>
      </c>
      <c r="C345" s="493">
        <f t="shared" ca="1" si="41"/>
        <v>2346435.6974436599</v>
      </c>
      <c r="D345" s="494">
        <f t="shared" ca="1" si="36"/>
        <v>676861.95956841426</v>
      </c>
      <c r="E345" s="494">
        <f t="shared" ca="1" si="37"/>
        <v>1669573.7378752455</v>
      </c>
      <c r="F345" s="494">
        <f t="shared" ca="1" si="38"/>
        <v>123289557.25937045</v>
      </c>
      <c r="G345" s="495">
        <v>54157</v>
      </c>
      <c r="H345" s="494">
        <f t="shared" ca="1" si="39"/>
        <v>3384.3097978420715</v>
      </c>
      <c r="I345" s="496">
        <f t="shared" ca="1" si="40"/>
        <v>63270.973328272063</v>
      </c>
      <c r="J345" s="508">
        <f t="shared" ca="1" si="42"/>
        <v>2413090.9805697738</v>
      </c>
      <c r="K345" s="414"/>
      <c r="L345" s="414"/>
      <c r="M345" s="414"/>
      <c r="O345" s="400">
        <f t="shared" si="43"/>
        <v>31</v>
      </c>
    </row>
    <row r="346" spans="2:15" ht="17.649999999999999" customHeight="1">
      <c r="B346" s="488">
        <v>299</v>
      </c>
      <c r="C346" s="493">
        <f t="shared" ca="1" si="41"/>
        <v>2346435.6974436599</v>
      </c>
      <c r="D346" s="494">
        <f t="shared" ca="1" si="36"/>
        <v>667818.43515492324</v>
      </c>
      <c r="E346" s="494">
        <f t="shared" ca="1" si="37"/>
        <v>1678617.2622887366</v>
      </c>
      <c r="F346" s="494">
        <f t="shared" ca="1" si="38"/>
        <v>121610939.99708171</v>
      </c>
      <c r="G346" s="495">
        <v>54187</v>
      </c>
      <c r="H346" s="494">
        <f t="shared" ca="1" si="39"/>
        <v>3339.0921757746164</v>
      </c>
      <c r="I346" s="496">
        <f t="shared" ca="1" si="40"/>
        <v>60411.883057091516</v>
      </c>
      <c r="J346" s="508">
        <f t="shared" ca="1" si="42"/>
        <v>2410186.672676526</v>
      </c>
      <c r="K346" s="414"/>
      <c r="L346" s="414"/>
      <c r="M346" s="414"/>
      <c r="O346" s="400">
        <f t="shared" si="43"/>
        <v>30</v>
      </c>
    </row>
    <row r="347" spans="2:15" ht="17.649999999999999" customHeight="1">
      <c r="B347" s="488">
        <v>300</v>
      </c>
      <c r="C347" s="493">
        <f t="shared" ca="1" si="41"/>
        <v>2346435.6974436599</v>
      </c>
      <c r="D347" s="494">
        <f t="shared" ca="1" si="36"/>
        <v>658725.92498419259</v>
      </c>
      <c r="E347" s="494">
        <f t="shared" ca="1" si="37"/>
        <v>1687709.7724594674</v>
      </c>
      <c r="F347" s="494">
        <f t="shared" ca="1" si="38"/>
        <v>119923230.22462225</v>
      </c>
      <c r="G347" s="495">
        <v>54218</v>
      </c>
      <c r="H347" s="494">
        <f t="shared" ca="1" si="39"/>
        <v>3293.6296249209631</v>
      </c>
      <c r="I347" s="496">
        <f t="shared" ca="1" si="40"/>
        <v>61575.672618522367</v>
      </c>
      <c r="J347" s="508">
        <f t="shared" ca="1" si="42"/>
        <v>2411304.9996871031</v>
      </c>
      <c r="K347" s="414"/>
      <c r="L347" s="414"/>
      <c r="M347" s="414"/>
      <c r="O347" s="400">
        <f t="shared" si="43"/>
        <v>31</v>
      </c>
    </row>
    <row r="348" spans="2:15" ht="17.649999999999999" customHeight="1">
      <c r="B348" s="488">
        <v>301</v>
      </c>
      <c r="C348" s="493">
        <f t="shared" ca="1" si="41"/>
        <v>2346435.6974436599</v>
      </c>
      <c r="D348" s="494">
        <f t="shared" ca="1" si="36"/>
        <v>649584.16371670389</v>
      </c>
      <c r="E348" s="494">
        <f t="shared" ca="1" si="37"/>
        <v>1696851.533726956</v>
      </c>
      <c r="F348" s="494">
        <f t="shared" ca="1" si="38"/>
        <v>118226378.69089529</v>
      </c>
      <c r="G348" s="495">
        <v>54248</v>
      </c>
      <c r="H348" s="494">
        <f t="shared" ca="1" si="39"/>
        <v>3247.9208185835196</v>
      </c>
      <c r="I348" s="496">
        <f t="shared" ca="1" si="40"/>
        <v>58762.382810064897</v>
      </c>
      <c r="J348" s="508">
        <f t="shared" ca="1" si="42"/>
        <v>2408446.0010723085</v>
      </c>
      <c r="K348" s="414"/>
      <c r="L348" s="414"/>
      <c r="M348" s="414"/>
      <c r="O348" s="400">
        <f t="shared" si="43"/>
        <v>30</v>
      </c>
    </row>
    <row r="349" spans="2:15" ht="17.649999999999999" customHeight="1">
      <c r="B349" s="488">
        <v>302</v>
      </c>
      <c r="C349" s="493">
        <f t="shared" ca="1" si="41"/>
        <v>2346435.6974436599</v>
      </c>
      <c r="D349" s="494">
        <f t="shared" ca="1" si="36"/>
        <v>640392.88457568281</v>
      </c>
      <c r="E349" s="494">
        <f t="shared" ca="1" si="37"/>
        <v>1706042.8128679772</v>
      </c>
      <c r="F349" s="494">
        <f t="shared" ca="1" si="38"/>
        <v>116520335.87802731</v>
      </c>
      <c r="G349" s="495">
        <v>54279</v>
      </c>
      <c r="H349" s="494">
        <f t="shared" ca="1" si="39"/>
        <v>3201.9644228784141</v>
      </c>
      <c r="I349" s="496">
        <f t="shared" ca="1" si="40"/>
        <v>59861.956410489976</v>
      </c>
      <c r="J349" s="508">
        <f t="shared" ca="1" si="42"/>
        <v>2409499.6182770282</v>
      </c>
      <c r="K349" s="414"/>
      <c r="L349" s="414"/>
      <c r="M349" s="414"/>
      <c r="O349" s="400">
        <f t="shared" si="43"/>
        <v>31</v>
      </c>
    </row>
    <row r="350" spans="2:15" ht="17.649999999999999" customHeight="1">
      <c r="B350" s="488">
        <v>303</v>
      </c>
      <c r="C350" s="493">
        <f t="shared" ca="1" si="41"/>
        <v>2346435.6974436599</v>
      </c>
      <c r="D350" s="494">
        <f t="shared" ca="1" si="36"/>
        <v>631151.81933931459</v>
      </c>
      <c r="E350" s="494">
        <f t="shared" ca="1" si="37"/>
        <v>1715283.8781043454</v>
      </c>
      <c r="F350" s="494">
        <f t="shared" ca="1" si="38"/>
        <v>114805051.99992296</v>
      </c>
      <c r="G350" s="495">
        <v>54310</v>
      </c>
      <c r="H350" s="494">
        <f t="shared" ca="1" si="39"/>
        <v>3155.7590966965731</v>
      </c>
      <c r="I350" s="496">
        <f t="shared" ca="1" si="40"/>
        <v>58998.130066241152</v>
      </c>
      <c r="J350" s="508">
        <f t="shared" ca="1" si="42"/>
        <v>2408589.5866065975</v>
      </c>
      <c r="K350" s="414"/>
      <c r="L350" s="414"/>
      <c r="M350" s="414"/>
      <c r="O350" s="400">
        <f t="shared" si="43"/>
        <v>31</v>
      </c>
    </row>
    <row r="351" spans="2:15" ht="17.649999999999999" customHeight="1">
      <c r="B351" s="488">
        <v>304</v>
      </c>
      <c r="C351" s="493">
        <f t="shared" ca="1" si="41"/>
        <v>2346435.6974436599</v>
      </c>
      <c r="D351" s="494">
        <f t="shared" ca="1" si="36"/>
        <v>621860.69833291601</v>
      </c>
      <c r="E351" s="494">
        <f t="shared" ca="1" si="37"/>
        <v>1724574.9991107439</v>
      </c>
      <c r="F351" s="494">
        <f t="shared" ca="1" si="38"/>
        <v>113080477.00081222</v>
      </c>
      <c r="G351" s="495">
        <v>54340</v>
      </c>
      <c r="H351" s="494">
        <f t="shared" ca="1" si="39"/>
        <v>3109.3034916645802</v>
      </c>
      <c r="I351" s="496">
        <f t="shared" ca="1" si="40"/>
        <v>56254.475479962246</v>
      </c>
      <c r="J351" s="508">
        <f t="shared" ca="1" si="42"/>
        <v>2405799.4764152868</v>
      </c>
      <c r="K351" s="414"/>
      <c r="L351" s="414"/>
      <c r="M351" s="414"/>
      <c r="O351" s="400">
        <f t="shared" si="43"/>
        <v>30</v>
      </c>
    </row>
    <row r="352" spans="2:15" ht="17.649999999999999" customHeight="1">
      <c r="B352" s="488">
        <v>305</v>
      </c>
      <c r="C352" s="493">
        <f t="shared" ca="1" si="41"/>
        <v>2346435.6974436599</v>
      </c>
      <c r="D352" s="494">
        <f t="shared" ca="1" si="36"/>
        <v>612519.25042106619</v>
      </c>
      <c r="E352" s="494">
        <f t="shared" ca="1" si="37"/>
        <v>1733916.4470225936</v>
      </c>
      <c r="F352" s="494">
        <f t="shared" ca="1" si="38"/>
        <v>111346560.55378963</v>
      </c>
      <c r="G352" s="495">
        <v>54371</v>
      </c>
      <c r="H352" s="494">
        <f t="shared" ca="1" si="39"/>
        <v>3062.5962521053311</v>
      </c>
      <c r="I352" s="496">
        <f t="shared" ca="1" si="40"/>
        <v>57256.41485474458</v>
      </c>
      <c r="J352" s="508">
        <f t="shared" ca="1" si="42"/>
        <v>2406754.7085505095</v>
      </c>
      <c r="K352" s="414"/>
      <c r="L352" s="414"/>
      <c r="M352" s="414"/>
      <c r="O352" s="400">
        <f t="shared" si="43"/>
        <v>31</v>
      </c>
    </row>
    <row r="353" spans="2:15" ht="17.649999999999999" customHeight="1">
      <c r="B353" s="488">
        <v>306</v>
      </c>
      <c r="C353" s="493">
        <f t="shared" ca="1" si="41"/>
        <v>2346435.6974436599</v>
      </c>
      <c r="D353" s="494">
        <f t="shared" ca="1" si="36"/>
        <v>603127.20299969381</v>
      </c>
      <c r="E353" s="494">
        <f t="shared" ca="1" si="37"/>
        <v>1743308.4944439661</v>
      </c>
      <c r="F353" s="494">
        <f t="shared" ca="1" si="38"/>
        <v>109603252.05934566</v>
      </c>
      <c r="G353" s="495">
        <v>54401</v>
      </c>
      <c r="H353" s="494">
        <f t="shared" ca="1" si="39"/>
        <v>3015.6360149984689</v>
      </c>
      <c r="I353" s="496">
        <f t="shared" ca="1" si="40"/>
        <v>54559.814671356915</v>
      </c>
      <c r="J353" s="508">
        <f t="shared" ca="1" si="42"/>
        <v>2404011.148130015</v>
      </c>
      <c r="K353" s="414"/>
      <c r="L353" s="414"/>
      <c r="M353" s="414"/>
      <c r="O353" s="400">
        <f t="shared" si="43"/>
        <v>30</v>
      </c>
    </row>
    <row r="354" spans="2:15" ht="17.649999999999999" customHeight="1">
      <c r="B354" s="488">
        <v>307</v>
      </c>
      <c r="C354" s="493">
        <f t="shared" ca="1" si="41"/>
        <v>2346435.6974436599</v>
      </c>
      <c r="D354" s="494">
        <f t="shared" ca="1" si="36"/>
        <v>593684.28198812238</v>
      </c>
      <c r="E354" s="494">
        <f t="shared" ca="1" si="37"/>
        <v>1752751.4154555374</v>
      </c>
      <c r="F354" s="494">
        <f t="shared" ca="1" si="38"/>
        <v>107850500.64389013</v>
      </c>
      <c r="G354" s="495">
        <v>54432</v>
      </c>
      <c r="H354" s="494">
        <f t="shared" ca="1" si="39"/>
        <v>2968.4214099406117</v>
      </c>
      <c r="I354" s="496">
        <f t="shared" ca="1" si="40"/>
        <v>55495.779959382016</v>
      </c>
      <c r="J354" s="508">
        <f t="shared" ca="1" si="42"/>
        <v>2404899.8988129827</v>
      </c>
      <c r="K354" s="414"/>
      <c r="L354" s="414"/>
      <c r="M354" s="414"/>
      <c r="O354" s="400">
        <f t="shared" si="43"/>
        <v>31</v>
      </c>
    </row>
    <row r="355" spans="2:15" ht="17.649999999999999" customHeight="1">
      <c r="B355" s="488">
        <v>308</v>
      </c>
      <c r="C355" s="493">
        <f t="shared" ca="1" si="41"/>
        <v>2346435.6974436599</v>
      </c>
      <c r="D355" s="494">
        <f t="shared" ca="1" si="36"/>
        <v>584190.21182107157</v>
      </c>
      <c r="E355" s="494">
        <f t="shared" ca="1" si="37"/>
        <v>1762245.4856225883</v>
      </c>
      <c r="F355" s="494">
        <f t="shared" ca="1" si="38"/>
        <v>106088255.15826754</v>
      </c>
      <c r="G355" s="495">
        <v>54463</v>
      </c>
      <c r="H355" s="494">
        <f t="shared" ca="1" si="39"/>
        <v>2920.9510591053577</v>
      </c>
      <c r="I355" s="496">
        <f t="shared" ca="1" si="40"/>
        <v>54608.303492689694</v>
      </c>
      <c r="J355" s="508">
        <f t="shared" ca="1" si="42"/>
        <v>2403964.9519954547</v>
      </c>
      <c r="K355" s="414"/>
      <c r="L355" s="414"/>
      <c r="M355" s="414"/>
      <c r="O355" s="400">
        <f t="shared" si="43"/>
        <v>31</v>
      </c>
    </row>
    <row r="356" spans="2:15" ht="17.649999999999999" customHeight="1">
      <c r="B356" s="488">
        <v>309</v>
      </c>
      <c r="C356" s="493">
        <f t="shared" ca="1" si="41"/>
        <v>2346435.6974436599</v>
      </c>
      <c r="D356" s="494">
        <f t="shared" ca="1" si="36"/>
        <v>574644.7154406159</v>
      </c>
      <c r="E356" s="494">
        <f t="shared" ca="1" si="37"/>
        <v>1771790.9820030439</v>
      </c>
      <c r="F356" s="494">
        <f t="shared" ca="1" si="38"/>
        <v>104316464.17626449</v>
      </c>
      <c r="G356" s="495">
        <v>54491</v>
      </c>
      <c r="H356" s="494">
        <f t="shared" ca="1" si="39"/>
        <v>2873.2235772030795</v>
      </c>
      <c r="I356" s="496">
        <f t="shared" ca="1" si="40"/>
        <v>48517.695359047684</v>
      </c>
      <c r="J356" s="508">
        <f t="shared" ca="1" si="42"/>
        <v>2397826.6163799106</v>
      </c>
      <c r="K356" s="414"/>
      <c r="L356" s="414"/>
      <c r="M356" s="414"/>
      <c r="O356" s="400">
        <f t="shared" si="43"/>
        <v>28</v>
      </c>
    </row>
    <row r="357" spans="2:15" ht="17.649999999999999" customHeight="1">
      <c r="B357" s="488">
        <v>310</v>
      </c>
      <c r="C357" s="493">
        <f t="shared" ca="1" si="41"/>
        <v>2346435.6974436599</v>
      </c>
      <c r="D357" s="494">
        <f t="shared" ca="1" si="36"/>
        <v>565047.51428809937</v>
      </c>
      <c r="E357" s="494">
        <f t="shared" ca="1" si="37"/>
        <v>1781388.1831555604</v>
      </c>
      <c r="F357" s="494">
        <f t="shared" ca="1" si="38"/>
        <v>102535075.99310893</v>
      </c>
      <c r="G357" s="495">
        <v>54522</v>
      </c>
      <c r="H357" s="494">
        <f t="shared" ca="1" si="39"/>
        <v>2825.237571440497</v>
      </c>
      <c r="I357" s="496">
        <f t="shared" ca="1" si="40"/>
        <v>52818.90302791525</v>
      </c>
      <c r="J357" s="508">
        <f t="shared" ca="1" si="42"/>
        <v>2402079.8380430159</v>
      </c>
      <c r="K357" s="414"/>
      <c r="L357" s="414"/>
      <c r="M357" s="414"/>
      <c r="O357" s="400">
        <f t="shared" si="43"/>
        <v>31</v>
      </c>
    </row>
    <row r="358" spans="2:15" ht="17.649999999999999" customHeight="1">
      <c r="B358" s="488">
        <v>311</v>
      </c>
      <c r="C358" s="493">
        <f t="shared" ca="1" si="41"/>
        <v>2346435.6974436599</v>
      </c>
      <c r="D358" s="494">
        <f t="shared" ca="1" si="36"/>
        <v>555398.32829600666</v>
      </c>
      <c r="E358" s="494">
        <f t="shared" ca="1" si="37"/>
        <v>1791037.3691476532</v>
      </c>
      <c r="F358" s="494">
        <f t="shared" ca="1" si="38"/>
        <v>100744038.62396127</v>
      </c>
      <c r="G358" s="495">
        <v>54552</v>
      </c>
      <c r="H358" s="494">
        <f t="shared" ca="1" si="39"/>
        <v>2776.9916414800332</v>
      </c>
      <c r="I358" s="496">
        <f t="shared" ca="1" si="40"/>
        <v>50242.187236623373</v>
      </c>
      <c r="J358" s="508">
        <f t="shared" ca="1" si="42"/>
        <v>2399454.8763217633</v>
      </c>
      <c r="K358" s="414"/>
      <c r="L358" s="414"/>
      <c r="M358" s="414"/>
      <c r="O358" s="400">
        <f t="shared" si="43"/>
        <v>30</v>
      </c>
    </row>
    <row r="359" spans="2:15" ht="17.649999999999999" customHeight="1">
      <c r="B359" s="488">
        <v>312</v>
      </c>
      <c r="C359" s="493">
        <f t="shared" ca="1" si="41"/>
        <v>2346435.6974436599</v>
      </c>
      <c r="D359" s="494">
        <f t="shared" ca="1" si="36"/>
        <v>545696.87587979028</v>
      </c>
      <c r="E359" s="494">
        <f t="shared" ca="1" si="37"/>
        <v>1800738.8215638697</v>
      </c>
      <c r="F359" s="494">
        <f t="shared" ca="1" si="38"/>
        <v>98943299.8023974</v>
      </c>
      <c r="G359" s="495">
        <v>54583</v>
      </c>
      <c r="H359" s="494">
        <f t="shared" ca="1" si="39"/>
        <v>2728.4843793989512</v>
      </c>
      <c r="I359" s="496">
        <f t="shared" ca="1" si="40"/>
        <v>51010.064889932386</v>
      </c>
      <c r="J359" s="508">
        <f t="shared" ca="1" si="42"/>
        <v>2400174.2467129915</v>
      </c>
      <c r="K359" s="414"/>
      <c r="L359" s="414"/>
      <c r="M359" s="414"/>
      <c r="O359" s="400">
        <f t="shared" si="43"/>
        <v>31</v>
      </c>
    </row>
    <row r="360" spans="2:15" ht="17.649999999999999" customHeight="1">
      <c r="B360" s="488">
        <v>313</v>
      </c>
      <c r="C360" s="493">
        <f t="shared" ca="1" si="41"/>
        <v>2346435.6974436599</v>
      </c>
      <c r="D360" s="494">
        <f t="shared" ca="1" si="36"/>
        <v>535942.87392965262</v>
      </c>
      <c r="E360" s="494">
        <f t="shared" ca="1" si="37"/>
        <v>1810492.8235140073</v>
      </c>
      <c r="F360" s="494">
        <f t="shared" ca="1" si="38"/>
        <v>97132806.978883386</v>
      </c>
      <c r="G360" s="495">
        <v>54613</v>
      </c>
      <c r="H360" s="494">
        <f t="shared" ca="1" si="39"/>
        <v>2679.7143696482631</v>
      </c>
      <c r="I360" s="496">
        <f t="shared" ca="1" si="40"/>
        <v>48482.216903174725</v>
      </c>
      <c r="J360" s="508">
        <f t="shared" ca="1" si="42"/>
        <v>2397597.6287164828</v>
      </c>
      <c r="K360" s="414"/>
      <c r="L360" s="414"/>
      <c r="M360" s="414"/>
      <c r="O360" s="400">
        <f t="shared" si="43"/>
        <v>30</v>
      </c>
    </row>
    <row r="361" spans="2:15" ht="17.649999999999999" customHeight="1">
      <c r="B361" s="488">
        <v>314</v>
      </c>
      <c r="C361" s="493">
        <f t="shared" ca="1" si="41"/>
        <v>2346435.6974436599</v>
      </c>
      <c r="D361" s="494">
        <f t="shared" ca="1" si="36"/>
        <v>526136.03780228505</v>
      </c>
      <c r="E361" s="494">
        <f t="shared" ca="1" si="37"/>
        <v>1820299.6596413748</v>
      </c>
      <c r="F361" s="494">
        <f t="shared" ca="1" si="38"/>
        <v>95312507.319242015</v>
      </c>
      <c r="G361" s="495">
        <v>54644</v>
      </c>
      <c r="H361" s="494">
        <f t="shared" ca="1" si="39"/>
        <v>2630.6801890114252</v>
      </c>
      <c r="I361" s="496">
        <f t="shared" ca="1" si="40"/>
        <v>49181.577933641282</v>
      </c>
      <c r="J361" s="508">
        <f t="shared" ca="1" si="42"/>
        <v>2398247.9555663127</v>
      </c>
      <c r="K361" s="414"/>
      <c r="L361" s="414"/>
      <c r="M361" s="414"/>
      <c r="O361" s="400">
        <f t="shared" si="43"/>
        <v>31</v>
      </c>
    </row>
    <row r="362" spans="2:15" ht="17.649999999999999" customHeight="1">
      <c r="B362" s="488">
        <v>315</v>
      </c>
      <c r="C362" s="493">
        <f t="shared" ca="1" si="41"/>
        <v>2346435.6974436599</v>
      </c>
      <c r="D362" s="494">
        <f t="shared" ca="1" si="36"/>
        <v>516276.08131256094</v>
      </c>
      <c r="E362" s="494">
        <f t="shared" ca="1" si="37"/>
        <v>1830159.6161310989</v>
      </c>
      <c r="F362" s="494">
        <f t="shared" ca="1" si="38"/>
        <v>93482347.703110918</v>
      </c>
      <c r="G362" s="495">
        <v>54675</v>
      </c>
      <c r="H362" s="494">
        <f t="shared" ca="1" si="39"/>
        <v>2581.3804065628046</v>
      </c>
      <c r="I362" s="496">
        <f t="shared" ca="1" si="40"/>
        <v>48259.899539309539</v>
      </c>
      <c r="J362" s="508">
        <f t="shared" ca="1" si="42"/>
        <v>2397276.9773895321</v>
      </c>
      <c r="K362" s="414"/>
      <c r="L362" s="414"/>
      <c r="M362" s="414"/>
      <c r="O362" s="400">
        <f t="shared" si="43"/>
        <v>31</v>
      </c>
    </row>
    <row r="363" spans="2:15" ht="17.649999999999999" customHeight="1">
      <c r="B363" s="488">
        <v>316</v>
      </c>
      <c r="C363" s="493">
        <f t="shared" ca="1" si="41"/>
        <v>2346435.6974436599</v>
      </c>
      <c r="D363" s="494">
        <f t="shared" ca="1" si="36"/>
        <v>506362.71672518417</v>
      </c>
      <c r="E363" s="494">
        <f t="shared" ca="1" si="37"/>
        <v>1840072.9807184758</v>
      </c>
      <c r="F363" s="494">
        <f t="shared" ca="1" si="38"/>
        <v>91642274.72239244</v>
      </c>
      <c r="G363" s="495">
        <v>54705</v>
      </c>
      <c r="H363" s="494">
        <f t="shared" ca="1" si="39"/>
        <v>2531.8135836259207</v>
      </c>
      <c r="I363" s="496">
        <f t="shared" ca="1" si="40"/>
        <v>45806.350374524351</v>
      </c>
      <c r="J363" s="508">
        <f t="shared" ca="1" si="42"/>
        <v>2394773.8614018103</v>
      </c>
      <c r="K363" s="414"/>
      <c r="L363" s="414"/>
      <c r="M363" s="414"/>
      <c r="O363" s="400">
        <f t="shared" si="43"/>
        <v>30</v>
      </c>
    </row>
    <row r="364" spans="2:15" ht="17.649999999999999" customHeight="1">
      <c r="B364" s="488">
        <v>317</v>
      </c>
      <c r="C364" s="493">
        <f t="shared" ca="1" si="41"/>
        <v>2346435.6974436599</v>
      </c>
      <c r="D364" s="494">
        <f t="shared" ca="1" si="36"/>
        <v>496395.65474629239</v>
      </c>
      <c r="E364" s="494">
        <f t="shared" ca="1" si="37"/>
        <v>1850040.0426973675</v>
      </c>
      <c r="F364" s="494">
        <f t="shared" ca="1" si="38"/>
        <v>89792234.67969507</v>
      </c>
      <c r="G364" s="495">
        <v>54736</v>
      </c>
      <c r="H364" s="494">
        <f t="shared" ca="1" si="39"/>
        <v>2481.9782737314617</v>
      </c>
      <c r="I364" s="496">
        <f t="shared" ca="1" si="40"/>
        <v>46401.538434438029</v>
      </c>
      <c r="J364" s="508">
        <f t="shared" ca="1" si="42"/>
        <v>2395319.2141518295</v>
      </c>
      <c r="K364" s="414"/>
      <c r="L364" s="414"/>
      <c r="M364" s="414"/>
      <c r="O364" s="400">
        <f t="shared" si="43"/>
        <v>31</v>
      </c>
    </row>
    <row r="365" spans="2:15" ht="17.649999999999999" customHeight="1">
      <c r="B365" s="488">
        <v>318</v>
      </c>
      <c r="C365" s="493">
        <f t="shared" ca="1" si="41"/>
        <v>2346435.6974436599</v>
      </c>
      <c r="D365" s="494">
        <f t="shared" ca="1" si="36"/>
        <v>486374.60451501497</v>
      </c>
      <c r="E365" s="494">
        <f t="shared" ca="1" si="37"/>
        <v>1860061.092928645</v>
      </c>
      <c r="F365" s="494">
        <f t="shared" ca="1" si="38"/>
        <v>87932173.586766422</v>
      </c>
      <c r="G365" s="495">
        <v>54766</v>
      </c>
      <c r="H365" s="494">
        <f t="shared" ca="1" si="39"/>
        <v>2431.8730225750751</v>
      </c>
      <c r="I365" s="496">
        <f t="shared" ca="1" si="40"/>
        <v>43998.19499305058</v>
      </c>
      <c r="J365" s="508">
        <f t="shared" ca="1" si="42"/>
        <v>2392865.7654592856</v>
      </c>
      <c r="K365" s="414"/>
      <c r="L365" s="414"/>
      <c r="M365" s="414"/>
      <c r="O365" s="400">
        <f t="shared" si="43"/>
        <v>30</v>
      </c>
    </row>
    <row r="366" spans="2:15" ht="17.649999999999999" customHeight="1">
      <c r="B366" s="488">
        <v>319</v>
      </c>
      <c r="C366" s="493">
        <f t="shared" ca="1" si="41"/>
        <v>2346435.6974436599</v>
      </c>
      <c r="D366" s="494">
        <f t="shared" ca="1" si="36"/>
        <v>476299.27359498478</v>
      </c>
      <c r="E366" s="494">
        <f t="shared" ca="1" si="37"/>
        <v>1870136.4238486751</v>
      </c>
      <c r="F366" s="494">
        <f t="shared" ca="1" si="38"/>
        <v>86062037.162917748</v>
      </c>
      <c r="G366" s="495">
        <v>54797</v>
      </c>
      <c r="H366" s="494">
        <f t="shared" ca="1" si="39"/>
        <v>2381.4963679749239</v>
      </c>
      <c r="I366" s="496">
        <f t="shared" ca="1" si="40"/>
        <v>44522.990559432728</v>
      </c>
      <c r="J366" s="508">
        <f t="shared" ca="1" si="42"/>
        <v>2393340.1843710677</v>
      </c>
      <c r="K366" s="414"/>
      <c r="L366" s="414"/>
      <c r="M366" s="414"/>
      <c r="O366" s="400">
        <f t="shared" si="43"/>
        <v>31</v>
      </c>
    </row>
    <row r="367" spans="2:15" ht="17.649999999999999" customHeight="1">
      <c r="B367" s="488">
        <v>320</v>
      </c>
      <c r="C367" s="493">
        <f t="shared" ca="1" si="41"/>
        <v>2346435.6974436599</v>
      </c>
      <c r="D367" s="494">
        <f t="shared" ca="1" si="36"/>
        <v>466169.36796580447</v>
      </c>
      <c r="E367" s="494">
        <f t="shared" ca="1" si="37"/>
        <v>1880266.3294778555</v>
      </c>
      <c r="F367" s="494">
        <f t="shared" ca="1" si="38"/>
        <v>84181770.833439887</v>
      </c>
      <c r="G367" s="495">
        <v>54828</v>
      </c>
      <c r="H367" s="494">
        <f t="shared" ca="1" si="39"/>
        <v>2330.8468398290224</v>
      </c>
      <c r="I367" s="496">
        <f t="shared" ca="1" si="40"/>
        <v>43576.078150157351</v>
      </c>
      <c r="J367" s="508">
        <f t="shared" ca="1" si="42"/>
        <v>2392342.6224336461</v>
      </c>
      <c r="K367" s="414"/>
      <c r="L367" s="414"/>
      <c r="M367" s="414"/>
      <c r="O367" s="400">
        <f t="shared" si="43"/>
        <v>31</v>
      </c>
    </row>
    <row r="368" spans="2:15" ht="17.649999999999999" customHeight="1">
      <c r="B368" s="488">
        <v>321</v>
      </c>
      <c r="C368" s="493">
        <f t="shared" ca="1" si="41"/>
        <v>2346435.6974436599</v>
      </c>
      <c r="D368" s="494">
        <f t="shared" ref="D368:D407" ca="1" si="44">+F367*(($H$6/100)/$H$9)</f>
        <v>455984.59201446606</v>
      </c>
      <c r="E368" s="494">
        <f t="shared" ref="E368:E407" ca="1" si="45">+C368-D368</f>
        <v>1890451.1054291939</v>
      </c>
      <c r="F368" s="494">
        <f t="shared" ref="F368:F407" ca="1" si="46">IF(F367&lt;1,0,+F367-E368)</f>
        <v>82291319.728010699</v>
      </c>
      <c r="G368" s="495">
        <v>54856</v>
      </c>
      <c r="H368" s="494">
        <f t="shared" ref="H368:H407" ca="1" si="47">+D368*$H$7/100</f>
        <v>2279.9229600723302</v>
      </c>
      <c r="I368" s="496">
        <f t="shared" ref="I368:I407" ca="1" si="48">+F367*$R$41*O368</f>
        <v>38499.129861159839</v>
      </c>
      <c r="J368" s="508">
        <f t="shared" ca="1" si="42"/>
        <v>2387214.7502648919</v>
      </c>
      <c r="K368" s="414"/>
      <c r="L368" s="414"/>
      <c r="M368" s="414"/>
      <c r="O368" s="400">
        <f t="shared" si="43"/>
        <v>28</v>
      </c>
    </row>
    <row r="369" spans="2:15" ht="17.649999999999999" customHeight="1">
      <c r="B369" s="488">
        <v>322</v>
      </c>
      <c r="C369" s="493">
        <f t="shared" ref="C369:C407" ca="1" si="49">IF(F368&lt;1,0,+$H$8)</f>
        <v>2346435.6974436599</v>
      </c>
      <c r="D369" s="494">
        <f t="shared" ca="1" si="44"/>
        <v>445744.64852672466</v>
      </c>
      <c r="E369" s="494">
        <f t="shared" ca="1" si="45"/>
        <v>1900691.0489169352</v>
      </c>
      <c r="F369" s="494">
        <f t="shared" ca="1" si="46"/>
        <v>80390628.679093763</v>
      </c>
      <c r="G369" s="495">
        <v>54887</v>
      </c>
      <c r="H369" s="494">
        <f t="shared" ca="1" si="47"/>
        <v>2228.7232426336232</v>
      </c>
      <c r="I369" s="496">
        <f t="shared" ca="1" si="48"/>
        <v>41666.838222282749</v>
      </c>
      <c r="J369" s="508">
        <f t="shared" ref="J369:J407" ca="1" si="50">+C369+H369+I369</f>
        <v>2390331.2589085763</v>
      </c>
      <c r="K369" s="414"/>
      <c r="L369" s="414"/>
      <c r="M369" s="414"/>
      <c r="O369" s="400">
        <f t="shared" ref="O369:O407" si="51">+G369-G368</f>
        <v>31</v>
      </c>
    </row>
    <row r="370" spans="2:15" ht="17.649999999999999" customHeight="1">
      <c r="B370" s="488">
        <v>323</v>
      </c>
      <c r="C370" s="493">
        <f t="shared" ca="1" si="49"/>
        <v>2346435.6974436599</v>
      </c>
      <c r="D370" s="494">
        <f t="shared" ca="1" si="44"/>
        <v>435449.23867842456</v>
      </c>
      <c r="E370" s="494">
        <f t="shared" ca="1" si="45"/>
        <v>1910986.4587652353</v>
      </c>
      <c r="F370" s="494">
        <f t="shared" ca="1" si="46"/>
        <v>78479642.220328525</v>
      </c>
      <c r="G370" s="495">
        <v>54917</v>
      </c>
      <c r="H370" s="494">
        <f t="shared" ca="1" si="47"/>
        <v>2177.2461933921227</v>
      </c>
      <c r="I370" s="496">
        <f t="shared" ca="1" si="48"/>
        <v>39391.408052755942</v>
      </c>
      <c r="J370" s="508">
        <f t="shared" ca="1" si="50"/>
        <v>2388004.3516898081</v>
      </c>
      <c r="K370" s="414"/>
      <c r="L370" s="414"/>
      <c r="M370" s="414"/>
      <c r="O370" s="400">
        <f t="shared" si="51"/>
        <v>30</v>
      </c>
    </row>
    <row r="371" spans="2:15" ht="17.649999999999999" customHeight="1">
      <c r="B371" s="488">
        <v>324</v>
      </c>
      <c r="C371" s="493">
        <f t="shared" ca="1" si="49"/>
        <v>2346435.6974436599</v>
      </c>
      <c r="D371" s="494">
        <f t="shared" ca="1" si="44"/>
        <v>425098.06202677952</v>
      </c>
      <c r="E371" s="494">
        <f t="shared" ca="1" si="45"/>
        <v>1921337.6354168802</v>
      </c>
      <c r="F371" s="494">
        <f t="shared" ca="1" si="46"/>
        <v>76558304.584911644</v>
      </c>
      <c r="G371" s="495">
        <v>54948</v>
      </c>
      <c r="H371" s="494">
        <f t="shared" ca="1" si="47"/>
        <v>2125.4903101338978</v>
      </c>
      <c r="I371" s="496">
        <f t="shared" ca="1" si="48"/>
        <v>39736.858844226335</v>
      </c>
      <c r="J371" s="508">
        <f t="shared" ca="1" si="50"/>
        <v>2388298.04659802</v>
      </c>
      <c r="K371" s="414"/>
      <c r="L371" s="414"/>
      <c r="M371" s="414"/>
      <c r="O371" s="400">
        <f t="shared" si="51"/>
        <v>31</v>
      </c>
    </row>
    <row r="372" spans="2:15" ht="17.649999999999999" customHeight="1">
      <c r="B372" s="488">
        <v>325</v>
      </c>
      <c r="C372" s="493">
        <f t="shared" ca="1" si="49"/>
        <v>2346435.6974436599</v>
      </c>
      <c r="D372" s="494">
        <f t="shared" ca="1" si="44"/>
        <v>414690.81650160474</v>
      </c>
      <c r="E372" s="494">
        <f t="shared" ca="1" si="45"/>
        <v>1931744.880942055</v>
      </c>
      <c r="F372" s="494">
        <f t="shared" ca="1" si="46"/>
        <v>74626559.703969583</v>
      </c>
      <c r="G372" s="495">
        <v>54978</v>
      </c>
      <c r="H372" s="494">
        <f t="shared" ca="1" si="47"/>
        <v>2073.4540825080239</v>
      </c>
      <c r="I372" s="496">
        <f t="shared" ca="1" si="48"/>
        <v>37513.569246606698</v>
      </c>
      <c r="J372" s="508">
        <f t="shared" ca="1" si="50"/>
        <v>2386022.7207727749</v>
      </c>
      <c r="K372" s="414"/>
      <c r="L372" s="414"/>
      <c r="M372" s="414"/>
      <c r="O372" s="400">
        <f t="shared" si="51"/>
        <v>30</v>
      </c>
    </row>
    <row r="373" spans="2:15" ht="17.649999999999999" customHeight="1">
      <c r="B373" s="488">
        <v>326</v>
      </c>
      <c r="C373" s="493">
        <f t="shared" ca="1" si="49"/>
        <v>2346435.6974436599</v>
      </c>
      <c r="D373" s="494">
        <f t="shared" ca="1" si="44"/>
        <v>404227.19839650195</v>
      </c>
      <c r="E373" s="494">
        <f t="shared" ca="1" si="45"/>
        <v>1942208.4990471578</v>
      </c>
      <c r="F373" s="494">
        <f t="shared" ca="1" si="46"/>
        <v>72684351.204922423</v>
      </c>
      <c r="G373" s="495">
        <v>55009</v>
      </c>
      <c r="H373" s="494">
        <f t="shared" ca="1" si="47"/>
        <v>2021.1359919825097</v>
      </c>
      <c r="I373" s="496">
        <f t="shared" ca="1" si="48"/>
        <v>37785.914730109929</v>
      </c>
      <c r="J373" s="508">
        <f t="shared" ca="1" si="50"/>
        <v>2386242.7481657523</v>
      </c>
      <c r="K373" s="414"/>
      <c r="L373" s="414"/>
      <c r="M373" s="414"/>
      <c r="O373" s="400">
        <f t="shared" si="51"/>
        <v>31</v>
      </c>
    </row>
    <row r="374" spans="2:15" ht="17.649999999999999" customHeight="1">
      <c r="B374" s="488">
        <v>327</v>
      </c>
      <c r="C374" s="493">
        <f t="shared" ca="1" si="49"/>
        <v>2346435.6974436599</v>
      </c>
      <c r="D374" s="494">
        <f t="shared" ca="1" si="44"/>
        <v>393706.90235999646</v>
      </c>
      <c r="E374" s="494">
        <f t="shared" ca="1" si="45"/>
        <v>1952728.7950836634</v>
      </c>
      <c r="F374" s="494">
        <f t="shared" ca="1" si="46"/>
        <v>70731622.409838766</v>
      </c>
      <c r="G374" s="495">
        <v>55040</v>
      </c>
      <c r="H374" s="494">
        <f t="shared" ca="1" si="47"/>
        <v>1968.5345117999823</v>
      </c>
      <c r="I374" s="496">
        <f t="shared" ca="1" si="48"/>
        <v>36802.509826759051</v>
      </c>
      <c r="J374" s="508">
        <f t="shared" ca="1" si="50"/>
        <v>2385206.7417822187</v>
      </c>
      <c r="K374" s="414"/>
      <c r="L374" s="414"/>
      <c r="M374" s="414"/>
      <c r="O374" s="400">
        <f t="shared" si="51"/>
        <v>31</v>
      </c>
    </row>
    <row r="375" spans="2:15" ht="17.649999999999999" customHeight="1">
      <c r="B375" s="488">
        <v>328</v>
      </c>
      <c r="C375" s="493">
        <f t="shared" ca="1" si="49"/>
        <v>2346435.6974436599</v>
      </c>
      <c r="D375" s="494">
        <f t="shared" ca="1" si="44"/>
        <v>383129.62138662668</v>
      </c>
      <c r="E375" s="494">
        <f t="shared" ca="1" si="45"/>
        <v>1963306.0760570331</v>
      </c>
      <c r="F375" s="494">
        <f t="shared" ca="1" si="46"/>
        <v>68768316.333781734</v>
      </c>
      <c r="G375" s="495">
        <v>55070</v>
      </c>
      <c r="H375" s="494">
        <f t="shared" ca="1" si="47"/>
        <v>1915.6481069331335</v>
      </c>
      <c r="I375" s="496">
        <f t="shared" ca="1" si="48"/>
        <v>34658.494980820993</v>
      </c>
      <c r="J375" s="508">
        <f t="shared" ca="1" si="50"/>
        <v>2383009.8405314139</v>
      </c>
      <c r="K375" s="414"/>
      <c r="L375" s="414"/>
      <c r="M375" s="414"/>
      <c r="O375" s="400">
        <f t="shared" si="51"/>
        <v>30</v>
      </c>
    </row>
    <row r="376" spans="2:15" ht="17.649999999999999" customHeight="1">
      <c r="B376" s="488">
        <v>329</v>
      </c>
      <c r="C376" s="493">
        <f t="shared" ca="1" si="49"/>
        <v>2346435.6974436599</v>
      </c>
      <c r="D376" s="494">
        <f t="shared" ca="1" si="44"/>
        <v>372495.04680798441</v>
      </c>
      <c r="E376" s="494">
        <f t="shared" ca="1" si="45"/>
        <v>1973940.6506356755</v>
      </c>
      <c r="F376" s="494">
        <f t="shared" ca="1" si="46"/>
        <v>66794375.68314606</v>
      </c>
      <c r="G376" s="495">
        <v>55101</v>
      </c>
      <c r="H376" s="494">
        <f t="shared" ca="1" si="47"/>
        <v>1862.475234039922</v>
      </c>
      <c r="I376" s="496">
        <f t="shared" ca="1" si="48"/>
        <v>34819.690837004819</v>
      </c>
      <c r="J376" s="508">
        <f t="shared" ca="1" si="50"/>
        <v>2383117.8635147046</v>
      </c>
      <c r="K376" s="414"/>
      <c r="L376" s="414"/>
      <c r="M376" s="414"/>
      <c r="O376" s="400">
        <f t="shared" si="51"/>
        <v>31</v>
      </c>
    </row>
    <row r="377" spans="2:15" ht="17.649999999999999" customHeight="1">
      <c r="B377" s="488">
        <v>330</v>
      </c>
      <c r="C377" s="493">
        <f t="shared" ca="1" si="49"/>
        <v>2346435.6974436599</v>
      </c>
      <c r="D377" s="494">
        <f t="shared" ca="1" si="44"/>
        <v>361802.86828370782</v>
      </c>
      <c r="E377" s="494">
        <f t="shared" ca="1" si="45"/>
        <v>1984632.829159952</v>
      </c>
      <c r="F377" s="494">
        <f t="shared" ca="1" si="46"/>
        <v>64809742.853986107</v>
      </c>
      <c r="G377" s="495">
        <v>55131</v>
      </c>
      <c r="H377" s="494">
        <f t="shared" ca="1" si="47"/>
        <v>1809.0143414185391</v>
      </c>
      <c r="I377" s="496">
        <f t="shared" ca="1" si="48"/>
        <v>32729.244084741564</v>
      </c>
      <c r="J377" s="508">
        <f t="shared" ca="1" si="50"/>
        <v>2380973.95586982</v>
      </c>
      <c r="K377" s="414"/>
      <c r="L377" s="414"/>
      <c r="M377" s="414"/>
      <c r="O377" s="400">
        <f t="shared" si="51"/>
        <v>30</v>
      </c>
    </row>
    <row r="378" spans="2:15" ht="17.649999999999999" customHeight="1">
      <c r="B378" s="488">
        <v>331</v>
      </c>
      <c r="C378" s="493">
        <f t="shared" ca="1" si="49"/>
        <v>2346435.6974436599</v>
      </c>
      <c r="D378" s="494">
        <f t="shared" ca="1" si="44"/>
        <v>351052.77379242476</v>
      </c>
      <c r="E378" s="494">
        <f t="shared" ca="1" si="45"/>
        <v>1995382.9236512352</v>
      </c>
      <c r="F378" s="494">
        <f t="shared" ca="1" si="46"/>
        <v>62814359.930334873</v>
      </c>
      <c r="G378" s="495">
        <v>55162</v>
      </c>
      <c r="H378" s="494">
        <f t="shared" ca="1" si="47"/>
        <v>1755.2638689621238</v>
      </c>
      <c r="I378" s="496">
        <f t="shared" ca="1" si="48"/>
        <v>32815.333131734966</v>
      </c>
      <c r="J378" s="508">
        <f t="shared" ca="1" si="50"/>
        <v>2381006.2944443566</v>
      </c>
      <c r="K378" s="414"/>
      <c r="L378" s="414"/>
      <c r="M378" s="414"/>
      <c r="O378" s="400">
        <f t="shared" si="51"/>
        <v>31</v>
      </c>
    </row>
    <row r="379" spans="2:15" ht="17.649999999999999" customHeight="1">
      <c r="B379" s="488">
        <v>332</v>
      </c>
      <c r="C379" s="493">
        <f t="shared" ca="1" si="49"/>
        <v>2346435.6974436599</v>
      </c>
      <c r="D379" s="494">
        <f t="shared" ca="1" si="44"/>
        <v>340244.44962264725</v>
      </c>
      <c r="E379" s="494">
        <f t="shared" ca="1" si="45"/>
        <v>2006191.2478210125</v>
      </c>
      <c r="F379" s="494">
        <f t="shared" ca="1" si="46"/>
        <v>60808168.682513863</v>
      </c>
      <c r="G379" s="495">
        <v>55193</v>
      </c>
      <c r="H379" s="494">
        <f t="shared" ca="1" si="47"/>
        <v>1701.2222481132362</v>
      </c>
      <c r="I379" s="496">
        <f t="shared" ca="1" si="48"/>
        <v>31805.00424472622</v>
      </c>
      <c r="J379" s="508">
        <f t="shared" ca="1" si="50"/>
        <v>2379941.9239364993</v>
      </c>
      <c r="K379" s="414"/>
      <c r="L379" s="414"/>
      <c r="M379" s="414"/>
      <c r="O379" s="400">
        <f t="shared" si="51"/>
        <v>31</v>
      </c>
    </row>
    <row r="380" spans="2:15" ht="17.649999999999999" customHeight="1">
      <c r="B380" s="488">
        <v>333</v>
      </c>
      <c r="C380" s="493">
        <f t="shared" ca="1" si="49"/>
        <v>2346435.6974436599</v>
      </c>
      <c r="D380" s="494">
        <f t="shared" ca="1" si="44"/>
        <v>329377.58036361675</v>
      </c>
      <c r="E380" s="494">
        <f t="shared" ca="1" si="45"/>
        <v>2017058.1170800431</v>
      </c>
      <c r="F380" s="494">
        <f t="shared" ca="1" si="46"/>
        <v>58791110.565433823</v>
      </c>
      <c r="G380" s="495">
        <v>55221</v>
      </c>
      <c r="H380" s="494">
        <f t="shared" ca="1" si="47"/>
        <v>1646.8879018180837</v>
      </c>
      <c r="I380" s="496">
        <f t="shared" ca="1" si="48"/>
        <v>27809.602477469671</v>
      </c>
      <c r="J380" s="508">
        <f t="shared" ca="1" si="50"/>
        <v>2375892.1878229473</v>
      </c>
      <c r="K380" s="414"/>
      <c r="L380" s="414"/>
      <c r="M380" s="414"/>
      <c r="O380" s="400">
        <f t="shared" si="51"/>
        <v>28</v>
      </c>
    </row>
    <row r="381" spans="2:15" ht="17.649999999999999" customHeight="1">
      <c r="B381" s="488">
        <v>334</v>
      </c>
      <c r="C381" s="493">
        <f t="shared" ca="1" si="49"/>
        <v>2346435.6974436599</v>
      </c>
      <c r="D381" s="494">
        <f t="shared" ca="1" si="44"/>
        <v>318451.84889609989</v>
      </c>
      <c r="E381" s="494">
        <f t="shared" ca="1" si="45"/>
        <v>2027983.8485475599</v>
      </c>
      <c r="F381" s="494">
        <f t="shared" ca="1" si="46"/>
        <v>56763126.71688626</v>
      </c>
      <c r="G381" s="495">
        <v>55252</v>
      </c>
      <c r="H381" s="494">
        <f t="shared" ca="1" si="47"/>
        <v>1592.2592444804995</v>
      </c>
      <c r="I381" s="496">
        <f t="shared" ca="1" si="48"/>
        <v>29767.898982964656</v>
      </c>
      <c r="J381" s="508">
        <f t="shared" ca="1" si="50"/>
        <v>2377795.855671105</v>
      </c>
      <c r="K381" s="414"/>
      <c r="L381" s="414"/>
      <c r="M381" s="414"/>
      <c r="O381" s="400">
        <f t="shared" si="51"/>
        <v>31</v>
      </c>
    </row>
    <row r="382" spans="2:15" ht="17.649999999999999" customHeight="1">
      <c r="B382" s="488">
        <v>335</v>
      </c>
      <c r="C382" s="493">
        <f t="shared" ca="1" si="49"/>
        <v>2346435.6974436599</v>
      </c>
      <c r="D382" s="494">
        <f t="shared" ca="1" si="44"/>
        <v>307466.93638313393</v>
      </c>
      <c r="E382" s="494">
        <f t="shared" ca="1" si="45"/>
        <v>2038968.7610605259</v>
      </c>
      <c r="F382" s="494">
        <f t="shared" ca="1" si="46"/>
        <v>54724157.955825731</v>
      </c>
      <c r="G382" s="495">
        <v>55282</v>
      </c>
      <c r="H382" s="494">
        <f t="shared" ca="1" si="47"/>
        <v>1537.3346819156695</v>
      </c>
      <c r="I382" s="496">
        <f t="shared" ca="1" si="48"/>
        <v>27813.932091274262</v>
      </c>
      <c r="J382" s="508">
        <f t="shared" ca="1" si="50"/>
        <v>2375786.9642168498</v>
      </c>
      <c r="K382" s="414"/>
      <c r="L382" s="414"/>
      <c r="M382" s="414"/>
      <c r="O382" s="400">
        <f t="shared" si="51"/>
        <v>30</v>
      </c>
    </row>
    <row r="383" spans="2:15" ht="17.649999999999999" customHeight="1">
      <c r="B383" s="488">
        <v>336</v>
      </c>
      <c r="C383" s="493">
        <f t="shared" ca="1" si="49"/>
        <v>2346435.6974436599</v>
      </c>
      <c r="D383" s="494">
        <f t="shared" ca="1" si="44"/>
        <v>296422.5222607227</v>
      </c>
      <c r="E383" s="494">
        <f t="shared" ca="1" si="45"/>
        <v>2050013.1751829372</v>
      </c>
      <c r="F383" s="494">
        <f t="shared" ca="1" si="46"/>
        <v>52674144.780642793</v>
      </c>
      <c r="G383" s="495">
        <v>55313</v>
      </c>
      <c r="H383" s="494">
        <f t="shared" ca="1" si="47"/>
        <v>1482.1126113036134</v>
      </c>
      <c r="I383" s="496">
        <f t="shared" ca="1" si="48"/>
        <v>27708.665311633093</v>
      </c>
      <c r="J383" s="508">
        <f t="shared" ca="1" si="50"/>
        <v>2375626.4753665966</v>
      </c>
      <c r="K383" s="414"/>
      <c r="L383" s="414"/>
      <c r="M383" s="414"/>
      <c r="O383" s="400">
        <f t="shared" si="51"/>
        <v>31</v>
      </c>
    </row>
    <row r="384" spans="2:15" ht="17.649999999999999" customHeight="1">
      <c r="B384" s="488">
        <v>337</v>
      </c>
      <c r="C384" s="493">
        <f t="shared" ca="1" si="49"/>
        <v>2346435.6974436599</v>
      </c>
      <c r="D384" s="494">
        <f t="shared" ca="1" si="44"/>
        <v>285318.28422848182</v>
      </c>
      <c r="E384" s="494">
        <f t="shared" ca="1" si="45"/>
        <v>2061117.4132151781</v>
      </c>
      <c r="F384" s="494">
        <f t="shared" ca="1" si="46"/>
        <v>50613027.367427617</v>
      </c>
      <c r="G384" s="495">
        <v>55343</v>
      </c>
      <c r="H384" s="494">
        <f t="shared" ca="1" si="47"/>
        <v>1426.591421142409</v>
      </c>
      <c r="I384" s="496">
        <f t="shared" ca="1" si="48"/>
        <v>25810.330942514964</v>
      </c>
      <c r="J384" s="508">
        <f t="shared" ca="1" si="50"/>
        <v>2373672.6198073169</v>
      </c>
      <c r="K384" s="414"/>
      <c r="L384" s="414"/>
      <c r="M384" s="414"/>
      <c r="O384" s="400">
        <f t="shared" si="51"/>
        <v>30</v>
      </c>
    </row>
    <row r="385" spans="2:15" ht="17.649999999999999" customHeight="1">
      <c r="B385" s="488">
        <v>338</v>
      </c>
      <c r="C385" s="493">
        <f t="shared" ca="1" si="49"/>
        <v>2346435.6974436599</v>
      </c>
      <c r="D385" s="494">
        <f t="shared" ca="1" si="44"/>
        <v>274153.89824023296</v>
      </c>
      <c r="E385" s="494">
        <f t="shared" ca="1" si="45"/>
        <v>2072281.799203427</v>
      </c>
      <c r="F385" s="494">
        <f t="shared" ca="1" si="46"/>
        <v>48540745.568224192</v>
      </c>
      <c r="G385" s="495">
        <v>55374</v>
      </c>
      <c r="H385" s="494">
        <f t="shared" ca="1" si="47"/>
        <v>1370.7694912011648</v>
      </c>
      <c r="I385" s="496">
        <f t="shared" ca="1" si="48"/>
        <v>25627.062857040844</v>
      </c>
      <c r="J385" s="508">
        <f t="shared" ca="1" si="50"/>
        <v>2373433.5297919018</v>
      </c>
      <c r="K385" s="414"/>
      <c r="L385" s="414"/>
      <c r="M385" s="414"/>
      <c r="O385" s="400">
        <f t="shared" si="51"/>
        <v>31</v>
      </c>
    </row>
    <row r="386" spans="2:15" ht="17.649999999999999" customHeight="1">
      <c r="B386" s="488">
        <v>339</v>
      </c>
      <c r="C386" s="493">
        <f t="shared" ca="1" si="49"/>
        <v>2346435.6974436599</v>
      </c>
      <c r="D386" s="494">
        <f t="shared" ca="1" si="44"/>
        <v>262929.03849454771</v>
      </c>
      <c r="E386" s="494">
        <f t="shared" ca="1" si="45"/>
        <v>2083506.6589491121</v>
      </c>
      <c r="F386" s="494">
        <f t="shared" ca="1" si="46"/>
        <v>46457238.909275077</v>
      </c>
      <c r="G386" s="495">
        <v>55405</v>
      </c>
      <c r="H386" s="494">
        <f t="shared" ca="1" si="47"/>
        <v>1314.6451924727385</v>
      </c>
      <c r="I386" s="496">
        <f t="shared" ca="1" si="48"/>
        <v>24577.797506044182</v>
      </c>
      <c r="J386" s="508">
        <f t="shared" ca="1" si="50"/>
        <v>2372328.1401421768</v>
      </c>
      <c r="K386" s="414"/>
      <c r="L386" s="414"/>
      <c r="M386" s="414"/>
      <c r="O386" s="400">
        <f t="shared" si="51"/>
        <v>31</v>
      </c>
    </row>
    <row r="387" spans="2:15" ht="17.649999999999999" customHeight="1">
      <c r="B387" s="488">
        <v>340</v>
      </c>
      <c r="C387" s="493">
        <f t="shared" ca="1" si="49"/>
        <v>2346435.6974436599</v>
      </c>
      <c r="D387" s="494">
        <f t="shared" ca="1" si="44"/>
        <v>251643.37742524</v>
      </c>
      <c r="E387" s="494">
        <f t="shared" ca="1" si="45"/>
        <v>2094792.32001842</v>
      </c>
      <c r="F387" s="494">
        <f t="shared" ca="1" si="46"/>
        <v>44362446.589256659</v>
      </c>
      <c r="G387" s="495">
        <v>55435</v>
      </c>
      <c r="H387" s="494">
        <f t="shared" ca="1" si="47"/>
        <v>1258.2168871261999</v>
      </c>
      <c r="I387" s="496">
        <f t="shared" ca="1" si="48"/>
        <v>22764.047065544786</v>
      </c>
      <c r="J387" s="508">
        <f t="shared" ca="1" si="50"/>
        <v>2370457.961396331</v>
      </c>
      <c r="K387" s="414"/>
      <c r="L387" s="414"/>
      <c r="M387" s="414"/>
      <c r="O387" s="400">
        <f t="shared" si="51"/>
        <v>30</v>
      </c>
    </row>
    <row r="388" spans="2:15" ht="17.649999999999999" customHeight="1">
      <c r="B388" s="488">
        <v>341</v>
      </c>
      <c r="C388" s="493">
        <f t="shared" ca="1" si="49"/>
        <v>2346435.6974436599</v>
      </c>
      <c r="D388" s="494">
        <f t="shared" ca="1" si="44"/>
        <v>240296.58569180692</v>
      </c>
      <c r="E388" s="494">
        <f t="shared" ca="1" si="45"/>
        <v>2106139.111751853</v>
      </c>
      <c r="F388" s="494">
        <f t="shared" ca="1" si="46"/>
        <v>42256307.477504805</v>
      </c>
      <c r="G388" s="495">
        <v>55466</v>
      </c>
      <c r="H388" s="494">
        <f t="shared" ca="1" si="47"/>
        <v>1201.4829284590346</v>
      </c>
      <c r="I388" s="496">
        <f t="shared" ca="1" si="48"/>
        <v>22462.185456360286</v>
      </c>
      <c r="J388" s="508">
        <f t="shared" ca="1" si="50"/>
        <v>2370099.3658284792</v>
      </c>
      <c r="K388" s="414"/>
      <c r="L388" s="414"/>
      <c r="M388" s="414"/>
      <c r="O388" s="400">
        <f t="shared" si="51"/>
        <v>31</v>
      </c>
    </row>
    <row r="389" spans="2:15" ht="17.649999999999999" customHeight="1">
      <c r="B389" s="488">
        <v>342</v>
      </c>
      <c r="C389" s="493">
        <f t="shared" ca="1" si="49"/>
        <v>2346435.6974436599</v>
      </c>
      <c r="D389" s="494">
        <f t="shared" ca="1" si="44"/>
        <v>228888.3321698177</v>
      </c>
      <c r="E389" s="494">
        <f t="shared" ca="1" si="45"/>
        <v>2117547.3652738421</v>
      </c>
      <c r="F389" s="494">
        <f t="shared" ca="1" si="46"/>
        <v>40138760.112230964</v>
      </c>
      <c r="G389" s="495">
        <v>55496</v>
      </c>
      <c r="H389" s="494">
        <f t="shared" ca="1" si="47"/>
        <v>1144.4416608490885</v>
      </c>
      <c r="I389" s="496">
        <f t="shared" ca="1" si="48"/>
        <v>20705.590663977353</v>
      </c>
      <c r="J389" s="508">
        <f t="shared" ca="1" si="50"/>
        <v>2368285.7297684862</v>
      </c>
      <c r="K389" s="414"/>
      <c r="L389" s="414"/>
      <c r="M389" s="414"/>
      <c r="O389" s="400">
        <f t="shared" si="51"/>
        <v>30</v>
      </c>
    </row>
    <row r="390" spans="2:15" ht="17.649999999999999" customHeight="1">
      <c r="B390" s="488">
        <v>343</v>
      </c>
      <c r="C390" s="493">
        <f t="shared" ca="1" si="49"/>
        <v>2346435.6974436599</v>
      </c>
      <c r="D390" s="494">
        <f t="shared" ca="1" si="44"/>
        <v>217418.28394125105</v>
      </c>
      <c r="E390" s="494">
        <f t="shared" ca="1" si="45"/>
        <v>2129017.4135024087</v>
      </c>
      <c r="F390" s="494">
        <f t="shared" ca="1" si="46"/>
        <v>38009742.698728554</v>
      </c>
      <c r="G390" s="495">
        <v>55527</v>
      </c>
      <c r="H390" s="494">
        <f t="shared" ca="1" si="47"/>
        <v>1087.0914197062552</v>
      </c>
      <c r="I390" s="496">
        <f t="shared" ca="1" si="48"/>
        <v>20323.592203492943</v>
      </c>
      <c r="J390" s="508">
        <f t="shared" ca="1" si="50"/>
        <v>2367846.3810668588</v>
      </c>
      <c r="K390" s="414"/>
      <c r="L390" s="414"/>
      <c r="M390" s="414"/>
      <c r="O390" s="400">
        <f t="shared" si="51"/>
        <v>31</v>
      </c>
    </row>
    <row r="391" spans="2:15" ht="17.649999999999999" customHeight="1">
      <c r="B391" s="488">
        <v>344</v>
      </c>
      <c r="C391" s="493">
        <f t="shared" ca="1" si="49"/>
        <v>2346435.6974436599</v>
      </c>
      <c r="D391" s="494">
        <f t="shared" ca="1" si="44"/>
        <v>205886.10628477967</v>
      </c>
      <c r="E391" s="494">
        <f t="shared" ca="1" si="45"/>
        <v>2140549.5911588804</v>
      </c>
      <c r="F391" s="494">
        <f t="shared" ca="1" si="46"/>
        <v>35869193.107569672</v>
      </c>
      <c r="G391" s="495">
        <v>55558</v>
      </c>
      <c r="H391" s="494">
        <f t="shared" ca="1" si="47"/>
        <v>1029.4305314238984</v>
      </c>
      <c r="I391" s="496">
        <f t="shared" ca="1" si="48"/>
        <v>19245.599719789556</v>
      </c>
      <c r="J391" s="508">
        <f t="shared" ca="1" si="50"/>
        <v>2366710.7276948732</v>
      </c>
      <c r="K391" s="414"/>
      <c r="L391" s="414"/>
      <c r="M391" s="414"/>
      <c r="O391" s="400">
        <f t="shared" si="51"/>
        <v>31</v>
      </c>
    </row>
    <row r="392" spans="2:15" ht="17.649999999999999" customHeight="1">
      <c r="B392" s="488">
        <v>345</v>
      </c>
      <c r="C392" s="493">
        <f t="shared" ca="1" si="49"/>
        <v>2346435.6974436599</v>
      </c>
      <c r="D392" s="494">
        <f t="shared" ca="1" si="44"/>
        <v>194291.46266600239</v>
      </c>
      <c r="E392" s="494">
        <f t="shared" ca="1" si="45"/>
        <v>2152144.2347776573</v>
      </c>
      <c r="F392" s="494">
        <f t="shared" ca="1" si="46"/>
        <v>33717048.872792013</v>
      </c>
      <c r="G392" s="495">
        <v>55587</v>
      </c>
      <c r="H392" s="494">
        <f t="shared" ca="1" si="47"/>
        <v>971.45731333001197</v>
      </c>
      <c r="I392" s="496">
        <f t="shared" ca="1" si="48"/>
        <v>16990.041135285501</v>
      </c>
      <c r="J392" s="508">
        <f t="shared" ca="1" si="50"/>
        <v>2364397.1958922753</v>
      </c>
      <c r="K392" s="414"/>
      <c r="L392" s="414"/>
      <c r="M392" s="414"/>
      <c r="O392" s="400">
        <f t="shared" si="51"/>
        <v>29</v>
      </c>
    </row>
    <row r="393" spans="2:15" ht="17.649999999999999" customHeight="1">
      <c r="B393" s="488">
        <v>346</v>
      </c>
      <c r="C393" s="493">
        <f t="shared" ca="1" si="49"/>
        <v>2346435.6974436599</v>
      </c>
      <c r="D393" s="494">
        <f t="shared" ca="1" si="44"/>
        <v>182634.01472762341</v>
      </c>
      <c r="E393" s="494">
        <f t="shared" ca="1" si="45"/>
        <v>2163801.6827160367</v>
      </c>
      <c r="F393" s="494">
        <f t="shared" ca="1" si="46"/>
        <v>31553247.190075975</v>
      </c>
      <c r="G393" s="495">
        <v>55618</v>
      </c>
      <c r="H393" s="494">
        <f t="shared" ca="1" si="47"/>
        <v>913.17007363811706</v>
      </c>
      <c r="I393" s="496">
        <f t="shared" ca="1" si="48"/>
        <v>17072.06574592369</v>
      </c>
      <c r="J393" s="508">
        <f t="shared" ca="1" si="50"/>
        <v>2364420.9332632218</v>
      </c>
      <c r="K393" s="414"/>
      <c r="L393" s="414"/>
      <c r="M393" s="414"/>
      <c r="O393" s="400">
        <f t="shared" si="51"/>
        <v>31</v>
      </c>
    </row>
    <row r="394" spans="2:15" ht="17.649999999999999" customHeight="1">
      <c r="B394" s="488">
        <v>347</v>
      </c>
      <c r="C394" s="493">
        <f t="shared" ca="1" si="49"/>
        <v>2346435.6974436599</v>
      </c>
      <c r="D394" s="494">
        <f t="shared" ca="1" si="44"/>
        <v>170913.4222795782</v>
      </c>
      <c r="E394" s="494">
        <f t="shared" ca="1" si="45"/>
        <v>2175522.2751640817</v>
      </c>
      <c r="F394" s="494">
        <f t="shared" ca="1" si="46"/>
        <v>29377724.914911892</v>
      </c>
      <c r="G394" s="495">
        <v>55648</v>
      </c>
      <c r="H394" s="494">
        <f t="shared" ca="1" si="47"/>
        <v>854.56711139789104</v>
      </c>
      <c r="I394" s="496">
        <f t="shared" ca="1" si="48"/>
        <v>15461.091123137227</v>
      </c>
      <c r="J394" s="508">
        <f t="shared" ca="1" si="50"/>
        <v>2362751.3556781951</v>
      </c>
      <c r="K394" s="414"/>
      <c r="L394" s="414"/>
      <c r="M394" s="414"/>
      <c r="O394" s="400">
        <f t="shared" si="51"/>
        <v>30</v>
      </c>
    </row>
    <row r="395" spans="2:15" ht="17.649999999999999" customHeight="1">
      <c r="B395" s="488">
        <v>348</v>
      </c>
      <c r="C395" s="493">
        <f t="shared" ca="1" si="49"/>
        <v>2346435.6974436599</v>
      </c>
      <c r="D395" s="494">
        <f t="shared" ca="1" si="44"/>
        <v>159129.34328910609</v>
      </c>
      <c r="E395" s="494">
        <f t="shared" ca="1" si="45"/>
        <v>2187306.3541545537</v>
      </c>
      <c r="F395" s="494">
        <f t="shared" ca="1" si="46"/>
        <v>27190418.560757339</v>
      </c>
      <c r="G395" s="495">
        <v>55679</v>
      </c>
      <c r="H395" s="494">
        <f t="shared" ca="1" si="47"/>
        <v>795.6467164455305</v>
      </c>
      <c r="I395" s="496">
        <f t="shared" ca="1" si="48"/>
        <v>14874.921381917055</v>
      </c>
      <c r="J395" s="508">
        <f t="shared" ca="1" si="50"/>
        <v>2362106.2655420224</v>
      </c>
      <c r="K395" s="414"/>
      <c r="L395" s="414"/>
      <c r="M395" s="414"/>
      <c r="O395" s="400">
        <f t="shared" si="51"/>
        <v>31</v>
      </c>
    </row>
    <row r="396" spans="2:15" ht="17.649999999999999" customHeight="1">
      <c r="B396" s="488">
        <v>349</v>
      </c>
      <c r="C396" s="493">
        <f t="shared" ca="1" si="49"/>
        <v>2346435.6974436599</v>
      </c>
      <c r="D396" s="494">
        <f t="shared" ca="1" si="44"/>
        <v>147281.43387076893</v>
      </c>
      <c r="E396" s="494">
        <f t="shared" ca="1" si="45"/>
        <v>2199154.2635728908</v>
      </c>
      <c r="F396" s="494">
        <f t="shared" ca="1" si="46"/>
        <v>24991264.297184449</v>
      </c>
      <c r="G396" s="495">
        <v>55709</v>
      </c>
      <c r="H396" s="494">
        <f t="shared" ca="1" si="47"/>
        <v>736.40716935384467</v>
      </c>
      <c r="I396" s="496">
        <f t="shared" ca="1" si="48"/>
        <v>13323.305094771094</v>
      </c>
      <c r="J396" s="508">
        <f t="shared" ca="1" si="50"/>
        <v>2360495.4097077847</v>
      </c>
      <c r="K396" s="414"/>
      <c r="L396" s="414"/>
      <c r="M396" s="414"/>
      <c r="O396" s="400">
        <f t="shared" si="51"/>
        <v>30</v>
      </c>
    </row>
    <row r="397" spans="2:15" ht="17.649999999999999" customHeight="1">
      <c r="B397" s="488">
        <v>350</v>
      </c>
      <c r="C397" s="493">
        <f t="shared" ca="1" si="49"/>
        <v>2346435.6974436599</v>
      </c>
      <c r="D397" s="494">
        <f t="shared" ca="1" si="44"/>
        <v>135369.34827641578</v>
      </c>
      <c r="E397" s="494">
        <f t="shared" ca="1" si="45"/>
        <v>2211066.349167244</v>
      </c>
      <c r="F397" s="494">
        <f t="shared" ca="1" si="46"/>
        <v>22780197.948017206</v>
      </c>
      <c r="G397" s="495">
        <v>55740</v>
      </c>
      <c r="H397" s="494">
        <f t="shared" ca="1" si="47"/>
        <v>676.8467413820789</v>
      </c>
      <c r="I397" s="496">
        <f t="shared" ca="1" si="48"/>
        <v>12653.910155807725</v>
      </c>
      <c r="J397" s="508">
        <f t="shared" ca="1" si="50"/>
        <v>2359766.4543408495</v>
      </c>
      <c r="K397" s="414"/>
      <c r="L397" s="414"/>
      <c r="M397" s="414"/>
      <c r="O397" s="400">
        <f t="shared" si="51"/>
        <v>31</v>
      </c>
    </row>
    <row r="398" spans="2:15" ht="17.649999999999999" customHeight="1">
      <c r="B398" s="488">
        <v>351</v>
      </c>
      <c r="C398" s="493">
        <f t="shared" ca="1" si="49"/>
        <v>2346435.6974436599</v>
      </c>
      <c r="D398" s="494">
        <f t="shared" ca="1" si="44"/>
        <v>123392.7388850932</v>
      </c>
      <c r="E398" s="494">
        <f t="shared" ca="1" si="45"/>
        <v>2223042.9585585669</v>
      </c>
      <c r="F398" s="494">
        <f t="shared" ca="1" si="46"/>
        <v>20557154.989458639</v>
      </c>
      <c r="G398" s="495">
        <v>55771</v>
      </c>
      <c r="H398" s="494">
        <f t="shared" ca="1" si="47"/>
        <v>616.96369442546597</v>
      </c>
      <c r="I398" s="496">
        <f t="shared" ca="1" si="48"/>
        <v>11534.373561012711</v>
      </c>
      <c r="J398" s="508">
        <f t="shared" ca="1" si="50"/>
        <v>2358587.0346990977</v>
      </c>
      <c r="K398" s="414"/>
      <c r="L398" s="414"/>
      <c r="M398" s="414"/>
      <c r="O398" s="400">
        <f t="shared" si="51"/>
        <v>31</v>
      </c>
    </row>
    <row r="399" spans="2:15" ht="17.649999999999999" customHeight="1">
      <c r="B399" s="488">
        <v>352</v>
      </c>
      <c r="C399" s="493">
        <f t="shared" ca="1" si="49"/>
        <v>2346435.6974436599</v>
      </c>
      <c r="D399" s="494">
        <f t="shared" ca="1" si="44"/>
        <v>111351.25619290097</v>
      </c>
      <c r="E399" s="494">
        <f t="shared" ca="1" si="45"/>
        <v>2235084.4412507587</v>
      </c>
      <c r="F399" s="494">
        <f t="shared" ca="1" si="46"/>
        <v>18322070.548207879</v>
      </c>
      <c r="G399" s="495">
        <v>55801</v>
      </c>
      <c r="H399" s="494">
        <f t="shared" ca="1" si="47"/>
        <v>556.75628096450487</v>
      </c>
      <c r="I399" s="496">
        <f t="shared" ca="1" si="48"/>
        <v>10073.005944834733</v>
      </c>
      <c r="J399" s="508">
        <f t="shared" ca="1" si="50"/>
        <v>2357065.4596694591</v>
      </c>
      <c r="K399" s="414"/>
      <c r="L399" s="414"/>
      <c r="M399" s="414"/>
      <c r="O399" s="400">
        <f t="shared" si="51"/>
        <v>30</v>
      </c>
    </row>
    <row r="400" spans="2:15" ht="17.649999999999999" customHeight="1">
      <c r="B400" s="488">
        <v>353</v>
      </c>
      <c r="C400" s="493">
        <f t="shared" ca="1" si="49"/>
        <v>2346435.6974436599</v>
      </c>
      <c r="D400" s="494">
        <f t="shared" ca="1" si="44"/>
        <v>99244.548802792677</v>
      </c>
      <c r="E400" s="494">
        <f t="shared" ca="1" si="45"/>
        <v>2247191.1486408673</v>
      </c>
      <c r="F400" s="494">
        <f t="shared" ca="1" si="46"/>
        <v>16074879.399567012</v>
      </c>
      <c r="G400" s="495">
        <v>55832</v>
      </c>
      <c r="H400" s="494">
        <f t="shared" ca="1" si="47"/>
        <v>496.22274401396339</v>
      </c>
      <c r="I400" s="496">
        <f t="shared" ca="1" si="48"/>
        <v>9277.0750542425885</v>
      </c>
      <c r="J400" s="508">
        <f t="shared" ca="1" si="50"/>
        <v>2356208.9952419167</v>
      </c>
      <c r="K400" s="414"/>
      <c r="L400" s="414"/>
      <c r="M400" s="414"/>
      <c r="O400" s="400">
        <f t="shared" si="51"/>
        <v>31</v>
      </c>
    </row>
    <row r="401" spans="2:16" ht="17.649999999999999" customHeight="1">
      <c r="B401" s="488">
        <v>354</v>
      </c>
      <c r="C401" s="493">
        <f t="shared" ca="1" si="49"/>
        <v>2346435.6974436599</v>
      </c>
      <c r="D401" s="494">
        <f t="shared" ca="1" si="44"/>
        <v>87072.263414321322</v>
      </c>
      <c r="E401" s="494">
        <f t="shared" ca="1" si="45"/>
        <v>2259363.4340293384</v>
      </c>
      <c r="F401" s="494">
        <f t="shared" ca="1" si="46"/>
        <v>13815515.965537673</v>
      </c>
      <c r="G401" s="495">
        <v>55862</v>
      </c>
      <c r="H401" s="494">
        <f t="shared" ca="1" si="47"/>
        <v>435.36131707160661</v>
      </c>
      <c r="I401" s="496">
        <f t="shared" ca="1" si="48"/>
        <v>7876.6909057878356</v>
      </c>
      <c r="J401" s="508">
        <f t="shared" ca="1" si="50"/>
        <v>2354747.7496665195</v>
      </c>
      <c r="K401" s="414"/>
      <c r="L401" s="414"/>
      <c r="M401" s="414"/>
      <c r="O401" s="400">
        <f t="shared" si="51"/>
        <v>30</v>
      </c>
    </row>
    <row r="402" spans="2:16" ht="17.649999999999999" customHeight="1">
      <c r="B402" s="488">
        <v>355</v>
      </c>
      <c r="C402" s="493">
        <f t="shared" ca="1" si="49"/>
        <v>2346435.6974436599</v>
      </c>
      <c r="D402" s="494">
        <f t="shared" ca="1" si="44"/>
        <v>74834.044813329063</v>
      </c>
      <c r="E402" s="494">
        <f t="shared" ca="1" si="45"/>
        <v>2271601.652630331</v>
      </c>
      <c r="F402" s="494">
        <f t="shared" ca="1" si="46"/>
        <v>11543914.312907342</v>
      </c>
      <c r="G402" s="495">
        <v>55893</v>
      </c>
      <c r="H402" s="494">
        <f t="shared" ca="1" si="47"/>
        <v>374.17022406664529</v>
      </c>
      <c r="I402" s="496">
        <f t="shared" ca="1" si="48"/>
        <v>6995.2562505505748</v>
      </c>
      <c r="J402" s="508">
        <f t="shared" ca="1" si="50"/>
        <v>2353805.1239182772</v>
      </c>
      <c r="K402" s="414"/>
      <c r="L402" s="414"/>
      <c r="M402" s="414"/>
      <c r="O402" s="400">
        <f t="shared" si="51"/>
        <v>31</v>
      </c>
    </row>
    <row r="403" spans="2:16" ht="17.649999999999999" customHeight="1">
      <c r="B403" s="488">
        <v>356</v>
      </c>
      <c r="C403" s="493">
        <f t="shared" ca="1" si="49"/>
        <v>2346435.6974436599</v>
      </c>
      <c r="D403" s="494">
        <f t="shared" ca="1" si="44"/>
        <v>62529.53586158144</v>
      </c>
      <c r="E403" s="494">
        <f t="shared" ca="1" si="45"/>
        <v>2283906.1615820783</v>
      </c>
      <c r="F403" s="494">
        <f t="shared" ca="1" si="46"/>
        <v>9260008.1513252631</v>
      </c>
      <c r="G403" s="495">
        <v>55924</v>
      </c>
      <c r="H403" s="494">
        <f t="shared" ca="1" si="47"/>
        <v>312.6476793079072</v>
      </c>
      <c r="I403" s="496">
        <f t="shared" ca="1" si="48"/>
        <v>5845.0686137687499</v>
      </c>
      <c r="J403" s="508">
        <f t="shared" ca="1" si="50"/>
        <v>2352593.4137367364</v>
      </c>
      <c r="K403" s="414"/>
      <c r="L403" s="414"/>
      <c r="M403" s="414"/>
      <c r="O403" s="400">
        <f t="shared" si="51"/>
        <v>31</v>
      </c>
    </row>
    <row r="404" spans="2:16" ht="17.649999999999999" customHeight="1">
      <c r="B404" s="488">
        <v>357</v>
      </c>
      <c r="C404" s="493">
        <f t="shared" ca="1" si="49"/>
        <v>2346435.6974436599</v>
      </c>
      <c r="D404" s="494">
        <f t="shared" ca="1" si="44"/>
        <v>50158.377486345176</v>
      </c>
      <c r="E404" s="494">
        <f t="shared" ca="1" si="45"/>
        <v>2296277.3199573145</v>
      </c>
      <c r="F404" s="494">
        <f t="shared" ca="1" si="46"/>
        <v>6963730.831367949</v>
      </c>
      <c r="G404" s="495">
        <v>55952</v>
      </c>
      <c r="H404" s="494">
        <f t="shared" ca="1" si="47"/>
        <v>250.79188743172588</v>
      </c>
      <c r="I404" s="496">
        <f t="shared" ca="1" si="48"/>
        <v>4234.9103945394199</v>
      </c>
      <c r="J404" s="508">
        <f t="shared" ca="1" si="50"/>
        <v>2350921.3997256313</v>
      </c>
      <c r="K404" s="414"/>
      <c r="L404" s="414"/>
      <c r="M404" s="414"/>
      <c r="O404" s="400">
        <f t="shared" si="51"/>
        <v>28</v>
      </c>
    </row>
    <row r="405" spans="2:16" ht="17.649999999999999" customHeight="1">
      <c r="B405" s="488">
        <v>358</v>
      </c>
      <c r="C405" s="493">
        <f t="shared" ca="1" si="49"/>
        <v>2346435.6974436599</v>
      </c>
      <c r="D405" s="494">
        <f t="shared" ca="1" si="44"/>
        <v>37720.208669909727</v>
      </c>
      <c r="E405" s="494">
        <f t="shared" ca="1" si="45"/>
        <v>2308715.4887737501</v>
      </c>
      <c r="F405" s="494">
        <f t="shared" ca="1" si="46"/>
        <v>4655015.3425941989</v>
      </c>
      <c r="G405" s="495">
        <v>55983</v>
      </c>
      <c r="H405" s="494">
        <f t="shared" ca="1" si="47"/>
        <v>188.60104334954863</v>
      </c>
      <c r="I405" s="496">
        <f t="shared" ca="1" si="48"/>
        <v>3525.9690442826377</v>
      </c>
      <c r="J405" s="508">
        <f t="shared" ca="1" si="50"/>
        <v>2350150.267531292</v>
      </c>
      <c r="K405" s="414"/>
      <c r="L405" s="414"/>
      <c r="M405" s="414"/>
      <c r="O405" s="400">
        <f t="shared" si="51"/>
        <v>31</v>
      </c>
    </row>
    <row r="406" spans="2:16" ht="17.649999999999999" customHeight="1">
      <c r="B406" s="488">
        <v>359</v>
      </c>
      <c r="C406" s="493">
        <f t="shared" ca="1" si="49"/>
        <v>2346435.6974436599</v>
      </c>
      <c r="D406" s="494">
        <f t="shared" ca="1" si="44"/>
        <v>25214.666439051911</v>
      </c>
      <c r="E406" s="494">
        <f t="shared" ca="1" si="45"/>
        <v>2321221.0310046081</v>
      </c>
      <c r="F406" s="494">
        <f t="shared" ca="1" si="46"/>
        <v>2333794.3115895907</v>
      </c>
      <c r="G406" s="495">
        <v>56013</v>
      </c>
      <c r="H406" s="494">
        <f t="shared" ca="1" si="47"/>
        <v>126.07333219525955</v>
      </c>
      <c r="I406" s="496">
        <f t="shared" ca="1" si="48"/>
        <v>2280.9575178711571</v>
      </c>
      <c r="J406" s="508">
        <f t="shared" ca="1" si="50"/>
        <v>2348842.7282937262</v>
      </c>
      <c r="K406" s="414"/>
      <c r="L406" s="414"/>
      <c r="M406" s="414"/>
      <c r="O406" s="400">
        <f t="shared" si="51"/>
        <v>30</v>
      </c>
    </row>
    <row r="407" spans="2:16" ht="17.649999999999999" customHeight="1">
      <c r="B407" s="488">
        <v>360</v>
      </c>
      <c r="C407" s="493">
        <f t="shared" ca="1" si="49"/>
        <v>2346435.6974436599</v>
      </c>
      <c r="D407" s="494">
        <f t="shared" ca="1" si="44"/>
        <v>12641.385854443617</v>
      </c>
      <c r="E407" s="494">
        <f t="shared" ca="1" si="45"/>
        <v>2333794.3115892163</v>
      </c>
      <c r="F407" s="494">
        <f t="shared" ca="1" si="46"/>
        <v>3.7439167499542236E-7</v>
      </c>
      <c r="G407" s="495">
        <v>56044</v>
      </c>
      <c r="H407" s="494">
        <f t="shared" ca="1" si="47"/>
        <v>63.206929272218083</v>
      </c>
      <c r="I407" s="496">
        <f t="shared" ca="1" si="48"/>
        <v>1181.6778531015293</v>
      </c>
      <c r="J407" s="508">
        <f t="shared" ca="1" si="50"/>
        <v>2347680.5822260333</v>
      </c>
      <c r="K407" s="414"/>
      <c r="L407" s="414"/>
      <c r="M407" s="414"/>
      <c r="O407" s="400">
        <f t="shared" si="51"/>
        <v>31</v>
      </c>
    </row>
    <row r="408" spans="2:16" ht="17.649999999999999" customHeight="1" thickBot="1">
      <c r="B408" s="510"/>
      <c r="C408" s="511">
        <v>0</v>
      </c>
      <c r="D408" s="511">
        <v>0</v>
      </c>
      <c r="E408" s="512">
        <f ca="1">+H42-SUM(E48:E407)</f>
        <v>0</v>
      </c>
      <c r="F408" s="512">
        <v>0</v>
      </c>
      <c r="G408" s="513"/>
      <c r="H408" s="512"/>
      <c r="I408" s="514"/>
      <c r="J408" s="515"/>
      <c r="K408" s="414"/>
      <c r="L408" s="414"/>
      <c r="M408" s="414"/>
      <c r="O408" s="516"/>
    </row>
    <row r="409" spans="2:16" ht="14.65" customHeight="1" thickBot="1">
      <c r="C409" s="517">
        <f ca="1">SUM(C47:C407)</f>
        <v>844716851.07971108</v>
      </c>
      <c r="D409" s="518">
        <f ca="1">SUM(D47:D407)</f>
        <v>473485336.39611202</v>
      </c>
      <c r="E409" s="517">
        <f ca="1">SUM(E47:E408)</f>
        <v>371231514.68360561</v>
      </c>
      <c r="O409" s="414"/>
      <c r="P409" s="414"/>
    </row>
    <row r="410" spans="2:16" ht="14.65" customHeight="1"/>
    <row r="411" spans="2:16" ht="14.65" customHeight="1"/>
    <row r="412" spans="2:16" ht="14.65" customHeight="1"/>
    <row r="413" spans="2:16" ht="14.65" customHeight="1"/>
    <row r="414" spans="2:16" ht="14.65" customHeight="1"/>
    <row r="415" spans="2:16" ht="14.65" customHeight="1"/>
    <row r="416" spans="2: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2.75" customHeight="1"/>
  </sheetData>
  <sheetProtection algorithmName="SHA-512" hashValue="bSiKcHeFUUqa1uK7h70F/wynSzCV7z399rGLZmxzUQuYC3ZFCUx42kIGSmSvPHb+ntjrTSMmL6OoF0pSjFzalg==" saltValue="pxoCyZsmXTVjiE57eWQiJQ==" spinCount="100000" sheet="1" objects="1" scenarios="1" formatCells="0" formatColumns="0" formatRows="0"/>
  <mergeCells count="28">
    <mergeCell ref="Q5:R5"/>
    <mergeCell ref="B2:J2"/>
    <mergeCell ref="Q2:T2"/>
    <mergeCell ref="C3:D3"/>
    <mergeCell ref="F3:H3"/>
    <mergeCell ref="Q4:R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H4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1- DATOS DEL PROYECTO</vt:lpstr>
      <vt:lpstr>2- INFRAESTRUCTURA</vt:lpstr>
      <vt:lpstr>3- INDIRECTOS Y COSTOS  ADM</vt:lpstr>
      <vt:lpstr>4-COSTOS DE TRANS Y FIDUCIA</vt:lpstr>
      <vt:lpstr>5- COSTO FINANCIERO AFD</vt:lpstr>
      <vt:lpstr>6-CUADRO RESUMEN </vt:lpstr>
      <vt:lpstr>RESUMEN PARA PLATAFORMA </vt:lpstr>
      <vt:lpstr>ESTRUCTURA DE COSTOS T1</vt:lpstr>
      <vt:lpstr>ESTRUCTURA DE COSTOS T2</vt:lpstr>
      <vt:lpstr>ESTRUCTURA DE COSTOS T3</vt:lpstr>
      <vt:lpstr>ESTRUCTURA DE COSTOS T4</vt:lpstr>
      <vt:lpstr>ESTRUCTURA DE COSTOS T5</vt:lpstr>
      <vt:lpstr>ESTRUCTURA DE COSTOS T6</vt:lpstr>
      <vt:lpstr>ESTRUCTURA DE COSTOS T7</vt:lpstr>
      <vt:lpstr>ESTRUCTURA DE COSTOS T8</vt:lpstr>
      <vt:lpstr>'1- DATOS DEL PROYECTO'!Área_de_impresión</vt:lpstr>
      <vt:lpstr>'2- INFRAESTRUCTURA'!Área_de_impresión</vt:lpstr>
      <vt:lpstr>'3- INDIRECTOS Y COSTOS  ADM'!Área_de_impresión</vt:lpstr>
      <vt:lpstr>'5- COSTO FINANCIERO AFD'!Área_de_impresión</vt:lpstr>
      <vt:lpstr>'6-CUADRO RESUMEN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Carlos Muñoz</cp:lastModifiedBy>
  <cp:lastPrinted>2024-03-20T20:59:10Z</cp:lastPrinted>
  <dcterms:created xsi:type="dcterms:W3CDTF">2023-08-21T20:49:29Z</dcterms:created>
  <dcterms:modified xsi:type="dcterms:W3CDTF">2024-07-25T18:11:30Z</dcterms:modified>
</cp:coreProperties>
</file>